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84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'Munka1'!$A$1:$I$61</definedName>
  </definedNames>
  <calcPr fullCalcOnLoad="1"/>
</workbook>
</file>

<file path=xl/sharedStrings.xml><?xml version="1.0" encoding="utf-8"?>
<sst xmlns="http://schemas.openxmlformats.org/spreadsheetml/2006/main" count="108" uniqueCount="96">
  <si>
    <t>Ellátási díjak (B405)</t>
  </si>
  <si>
    <t>Kiszámlázott általános forgalmi adó (B406)</t>
  </si>
  <si>
    <t>Bevételek</t>
  </si>
  <si>
    <t>1.</t>
  </si>
  <si>
    <t>2.</t>
  </si>
  <si>
    <t>3.</t>
  </si>
  <si>
    <t>Általános forgalmi adó visszatérítérítése</t>
  </si>
  <si>
    <t>Kamatbevételek és más nyereségjellegű bevételek (B408)</t>
  </si>
  <si>
    <t>Egyéb működési bevételek (B411)</t>
  </si>
  <si>
    <t>Költségvetési bevételek (B1-B7.)</t>
  </si>
  <si>
    <t>4.</t>
  </si>
  <si>
    <t>5.</t>
  </si>
  <si>
    <t>6.</t>
  </si>
  <si>
    <t>Maradvány igénybevétele (B813)</t>
  </si>
  <si>
    <t>7.</t>
  </si>
  <si>
    <t>Központi, irányítószervi támogatás (B816)</t>
  </si>
  <si>
    <t>Finanszírozási bevételek (B8)</t>
  </si>
  <si>
    <t>Bevételek összesen</t>
  </si>
  <si>
    <t>Kiadások</t>
  </si>
  <si>
    <t xml:space="preserve">1. </t>
  </si>
  <si>
    <t>Törvény szerinti illetmények, munkabérek (K1101)</t>
  </si>
  <si>
    <t>Jubileumi jutalom (K1106)</t>
  </si>
  <si>
    <t>Közlekedési költségtérítés (K1109)</t>
  </si>
  <si>
    <t>Személyi juttatások (K1.)</t>
  </si>
  <si>
    <t>Szociális hozzájárulási adó (K2)</t>
  </si>
  <si>
    <t>Rehabilitációs hozzájárulás (K2)</t>
  </si>
  <si>
    <t>Munkaadót terhelő járulékok és SZOCHO (K2)</t>
  </si>
  <si>
    <t>Folyóirat</t>
  </si>
  <si>
    <t>Egyéb szakmai anyagbeszerzés</t>
  </si>
  <si>
    <t>Szakmai anyagok beszerzése (K311)</t>
  </si>
  <si>
    <t>Irodaszer, nyomtatvány</t>
  </si>
  <si>
    <t>Hajtó- és kenőanyag</t>
  </si>
  <si>
    <t>Munkaruha, védőruha</t>
  </si>
  <si>
    <t>Egyéb üzemeltetési, fenntartási anyagbeszerzés</t>
  </si>
  <si>
    <t>Üzemeltetési anyagok beszerzése (K312)</t>
  </si>
  <si>
    <t>Egyéb kommunikációs szolg. (K322)</t>
  </si>
  <si>
    <t>Informatikai szolg. Igénybevétele (K321)</t>
  </si>
  <si>
    <t>Villamosenergia</t>
  </si>
  <si>
    <t>Gázenergia</t>
  </si>
  <si>
    <t>Víz- és csatorna</t>
  </si>
  <si>
    <t>10.</t>
  </si>
  <si>
    <t>11.</t>
  </si>
  <si>
    <t>Közüzemi díjak (K331)</t>
  </si>
  <si>
    <t>Vásárolt élelmezés (K332)</t>
  </si>
  <si>
    <t>12.</t>
  </si>
  <si>
    <t>Karbantartás (K334)</t>
  </si>
  <si>
    <t>13.</t>
  </si>
  <si>
    <t>Szakmai tevékenységet segítő szolg. (K336)</t>
  </si>
  <si>
    <t>Postai szolg.</t>
  </si>
  <si>
    <t>Biztosítási díjak</t>
  </si>
  <si>
    <t>Egyéb üzemeltetési, fenntartási szolg.</t>
  </si>
  <si>
    <t>14.</t>
  </si>
  <si>
    <t>Egyéb szolgáltatások (K337)</t>
  </si>
  <si>
    <t>15.</t>
  </si>
  <si>
    <t>Mc. Előzetesen felszámított ÁFA (K351)</t>
  </si>
  <si>
    <t>16.</t>
  </si>
  <si>
    <t>Fizetendő ÁFA (K352)</t>
  </si>
  <si>
    <t>17.</t>
  </si>
  <si>
    <t>Kamatkiadás (K353)</t>
  </si>
  <si>
    <t>Dologi kiadások (K3)</t>
  </si>
  <si>
    <t>Egyéb működési célú kiadás (K5)</t>
  </si>
  <si>
    <t>Beruházások (K6)</t>
  </si>
  <si>
    <t>Költségvetési kiadások összesen</t>
  </si>
  <si>
    <t>Tamási és Környéke Szociális Központ költségvetés 2023.</t>
  </si>
  <si>
    <t>módosítás</t>
  </si>
  <si>
    <t>Eredeti előirányzat</t>
  </si>
  <si>
    <t xml:space="preserve">Módosított előirányzat I. </t>
  </si>
  <si>
    <t>költségvetésének módosítása</t>
  </si>
  <si>
    <t>2. sz. melléklet</t>
  </si>
  <si>
    <t xml:space="preserve">Módosított előirányzat II. </t>
  </si>
  <si>
    <t>Egyéb különféle szolgáltatás nyújtás (B4021)</t>
  </si>
  <si>
    <t>Egyéb sajátos juttatás (K1113)</t>
  </si>
  <si>
    <t>Állományba nem tartozók megbízási díja (K1221</t>
  </si>
  <si>
    <t>Készenléti díj (K1104)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</si>
  <si>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</si>
  <si>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</si>
  <si>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</si>
  <si>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</si>
  <si>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</si>
  <si>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>Egyéb költségtérítések (K1110</t>
  </si>
  <si>
    <t>18.</t>
  </si>
  <si>
    <t>19.</t>
  </si>
  <si>
    <t>20.</t>
  </si>
  <si>
    <t>21.</t>
  </si>
  <si>
    <t>22.</t>
  </si>
  <si>
    <t>Kamatkiadás</t>
  </si>
  <si>
    <t>Helyi adók (K355)</t>
  </si>
  <si>
    <t>Belföldi kiküldetések (K34)</t>
  </si>
  <si>
    <t>Módosított előirányzat III.</t>
  </si>
  <si>
    <t xml:space="preserve">Módosított előirányzat III. </t>
  </si>
  <si>
    <t>Módosított előirányzat IV.</t>
  </si>
  <si>
    <t xml:space="preserve">8. </t>
  </si>
  <si>
    <t>23.</t>
  </si>
  <si>
    <t>Céljuttatás, prémium</t>
  </si>
  <si>
    <t>Béren kívüli juttatás</t>
  </si>
  <si>
    <t xml:space="preserve">9.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</si>
</sst>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2" borderId="7" applyNumberFormat="0" applyFont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ill="1" applyBorder="1" applyAlignment="1">
      <alignment/>
    </xf>
    <xf numFmtId="3" fontId="30" fillId="0" borderId="10" xfId="0" applyNumberFormat="1" applyFont="1" applyFill="1" applyBorder="1" applyAlignment="1">
      <alignment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30" fillId="0" borderId="12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2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16" fontId="0" fillId="0" borderId="10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workbookViewId="0" topLeftCell="A1">
      <selection activeCell="M15" sqref="M15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18.421875" style="2" hidden="1" customWidth="1"/>
    <col min="4" max="4" width="16.8515625" style="0" hidden="1" customWidth="1"/>
    <col min="5" max="5" width="20.421875" style="2" hidden="1" customWidth="1"/>
    <col min="6" max="6" width="19.421875" style="2" hidden="1" customWidth="1"/>
    <col min="7" max="7" width="21.57421875" style="2" hidden="1" customWidth="1"/>
    <col min="8" max="8" width="12.7109375" style="0" hidden="1" customWidth="1"/>
    <col min="9" max="9" width="21.57421875" style="0" customWidth="1"/>
    <col min="10" max="10" width="12.28125" style="2" customWidth="1"/>
    <col min="11" max="11" width="21.421875" style="2" customWidth="1"/>
  </cols>
  <sheetData>
    <row r="1" spans="2:11" ht="12.75">
      <c r="B1" s="1" t="s">
        <v>63</v>
      </c>
      <c r="K1" s="2" t="s">
        <v>68</v>
      </c>
    </row>
    <row r="2" ht="12.75">
      <c r="B2" t="s">
        <v>67</v>
      </c>
    </row>
    <row r="4" spans="1:11" ht="12.75">
      <c r="A4" s="16" t="s">
        <v>2</v>
      </c>
      <c r="B4" s="16"/>
      <c r="C4" s="4" t="s">
        <v>65</v>
      </c>
      <c r="D4" s="3" t="s">
        <v>64</v>
      </c>
      <c r="E4" s="4" t="s">
        <v>66</v>
      </c>
      <c r="F4" s="4" t="s">
        <v>64</v>
      </c>
      <c r="G4" s="4" t="s">
        <v>69</v>
      </c>
      <c r="H4" s="8" t="s">
        <v>64</v>
      </c>
      <c r="I4" s="8" t="s">
        <v>88</v>
      </c>
      <c r="J4" s="8" t="s">
        <v>64</v>
      </c>
      <c r="K4" s="8" t="s">
        <v>90</v>
      </c>
    </row>
    <row r="5" spans="1:11" ht="12.75">
      <c r="A5" s="3" t="s">
        <v>3</v>
      </c>
      <c r="B5" s="3" t="s">
        <v>0</v>
      </c>
      <c r="C5" s="4">
        <v>79061261</v>
      </c>
      <c r="D5" s="3"/>
      <c r="E5" s="4">
        <v>79061261</v>
      </c>
      <c r="F5" s="4">
        <f>G5-E5</f>
        <v>5968733</v>
      </c>
      <c r="G5" s="4">
        <v>85029994</v>
      </c>
      <c r="H5" s="3"/>
      <c r="I5" s="4">
        <v>85029994</v>
      </c>
      <c r="J5" s="4"/>
      <c r="K5" s="4">
        <v>85029994</v>
      </c>
    </row>
    <row r="6" spans="1:11" ht="12.75">
      <c r="A6" s="3" t="s">
        <v>4</v>
      </c>
      <c r="B6" s="3" t="s">
        <v>1</v>
      </c>
      <c r="C6" s="4">
        <v>20873249</v>
      </c>
      <c r="D6" s="3"/>
      <c r="E6" s="4">
        <v>20873249</v>
      </c>
      <c r="F6" s="4">
        <f aca="true" t="shared" si="0" ref="F6:F14">G6-E6</f>
        <v>2097547</v>
      </c>
      <c r="G6" s="4">
        <v>22970796</v>
      </c>
      <c r="H6" s="3"/>
      <c r="I6" s="4">
        <v>22970796</v>
      </c>
      <c r="J6" s="4"/>
      <c r="K6" s="4">
        <v>22970796</v>
      </c>
    </row>
    <row r="7" spans="1:11" ht="12.75">
      <c r="A7" s="3" t="s">
        <v>5</v>
      </c>
      <c r="B7" s="3" t="s">
        <v>6</v>
      </c>
      <c r="C7" s="4">
        <v>5073000</v>
      </c>
      <c r="D7" s="3"/>
      <c r="E7" s="4">
        <v>5073000</v>
      </c>
      <c r="F7" s="4">
        <f t="shared" si="0"/>
        <v>0</v>
      </c>
      <c r="G7" s="4">
        <v>5073000</v>
      </c>
      <c r="H7" s="3"/>
      <c r="I7" s="4">
        <v>5073000</v>
      </c>
      <c r="J7" s="4"/>
      <c r="K7" s="4">
        <v>5073000</v>
      </c>
    </row>
    <row r="8" spans="1:11" ht="12.75">
      <c r="A8" s="3" t="s">
        <v>10</v>
      </c>
      <c r="B8" s="3" t="s">
        <v>7</v>
      </c>
      <c r="C8" s="4">
        <v>0</v>
      </c>
      <c r="D8" s="3"/>
      <c r="E8" s="4">
        <v>0</v>
      </c>
      <c r="F8" s="4">
        <f t="shared" si="0"/>
        <v>0</v>
      </c>
      <c r="G8" s="4">
        <v>0</v>
      </c>
      <c r="H8" s="3"/>
      <c r="I8" s="4">
        <v>0</v>
      </c>
      <c r="J8" s="4"/>
      <c r="K8" s="4">
        <v>0</v>
      </c>
    </row>
    <row r="9" spans="1:11" ht="12.75">
      <c r="A9" s="3" t="s">
        <v>11</v>
      </c>
      <c r="B9" s="3" t="s">
        <v>70</v>
      </c>
      <c r="C9" s="4">
        <v>0</v>
      </c>
      <c r="D9" s="3"/>
      <c r="E9" s="4">
        <v>0</v>
      </c>
      <c r="F9" s="4">
        <f t="shared" si="0"/>
        <v>1800000</v>
      </c>
      <c r="G9" s="4">
        <v>1800000</v>
      </c>
      <c r="H9" s="3"/>
      <c r="I9" s="4">
        <v>1800000</v>
      </c>
      <c r="J9" s="4"/>
      <c r="K9" s="4">
        <v>1800000</v>
      </c>
    </row>
    <row r="10" spans="1:11" ht="12.75">
      <c r="A10" s="3" t="s">
        <v>12</v>
      </c>
      <c r="B10" s="3" t="s">
        <v>8</v>
      </c>
      <c r="C10" s="4">
        <v>1328005</v>
      </c>
      <c r="D10" s="3"/>
      <c r="E10" s="4">
        <v>1328005</v>
      </c>
      <c r="F10" s="4">
        <f t="shared" si="0"/>
        <v>0</v>
      </c>
      <c r="G10" s="4">
        <v>1328005</v>
      </c>
      <c r="H10" s="3"/>
      <c r="I10" s="4">
        <v>1328005</v>
      </c>
      <c r="J10" s="4"/>
      <c r="K10" s="4">
        <v>1328005</v>
      </c>
    </row>
    <row r="11" spans="1:11" s="1" customFormat="1" ht="12.75">
      <c r="A11" s="5" t="s">
        <v>9</v>
      </c>
      <c r="B11" s="5"/>
      <c r="C11" s="6">
        <f>SUM(C5:C10)</f>
        <v>106335515</v>
      </c>
      <c r="D11" s="5"/>
      <c r="E11" s="6">
        <f>SUM(E5:E10)</f>
        <v>106335515</v>
      </c>
      <c r="F11" s="4">
        <f t="shared" si="0"/>
        <v>9866280</v>
      </c>
      <c r="G11" s="6">
        <f>SUM(G5:G10)</f>
        <v>116201795</v>
      </c>
      <c r="H11" s="5"/>
      <c r="I11" s="6">
        <f>SUM(I5:I10)</f>
        <v>116201795</v>
      </c>
      <c r="J11" s="6"/>
      <c r="K11" s="6">
        <v>116201795</v>
      </c>
    </row>
    <row r="12" spans="1:11" ht="12.75">
      <c r="A12" s="3" t="s">
        <v>12</v>
      </c>
      <c r="B12" s="3" t="s">
        <v>13</v>
      </c>
      <c r="C12" s="4">
        <v>1706169</v>
      </c>
      <c r="D12" s="3"/>
      <c r="E12" s="4">
        <v>1706169</v>
      </c>
      <c r="F12" s="4">
        <f t="shared" si="0"/>
        <v>0</v>
      </c>
      <c r="G12" s="4">
        <v>1706169</v>
      </c>
      <c r="H12" s="3"/>
      <c r="I12" s="4">
        <v>1706169</v>
      </c>
      <c r="J12" s="4"/>
      <c r="K12" s="4">
        <v>1706169</v>
      </c>
    </row>
    <row r="13" spans="1:11" ht="12.75">
      <c r="A13" s="3" t="s">
        <v>14</v>
      </c>
      <c r="B13" s="3" t="s">
        <v>15</v>
      </c>
      <c r="C13" s="4">
        <v>572757317</v>
      </c>
      <c r="D13" s="4">
        <v>32982466</v>
      </c>
      <c r="E13" s="4">
        <f>C13+D13</f>
        <v>605739783</v>
      </c>
      <c r="F13" s="4">
        <f t="shared" si="0"/>
        <v>2638306</v>
      </c>
      <c r="G13" s="4">
        <v>608378089</v>
      </c>
      <c r="H13" s="4">
        <v>2656739</v>
      </c>
      <c r="I13" s="4">
        <f>G13+H13</f>
        <v>611034828</v>
      </c>
      <c r="J13" s="4"/>
      <c r="K13" s="4">
        <v>611034828</v>
      </c>
    </row>
    <row r="14" spans="1:11" s="1" customFormat="1" ht="12.75">
      <c r="A14" s="5" t="s">
        <v>16</v>
      </c>
      <c r="B14" s="5"/>
      <c r="C14" s="6">
        <f>SUM(C12:C13)</f>
        <v>574463486</v>
      </c>
      <c r="D14" s="5"/>
      <c r="E14" s="6">
        <f>SUM(E12:E13)</f>
        <v>607445952</v>
      </c>
      <c r="F14" s="4">
        <f t="shared" si="0"/>
        <v>2638306</v>
      </c>
      <c r="G14" s="6">
        <f>G12+G13</f>
        <v>610084258</v>
      </c>
      <c r="H14" s="5"/>
      <c r="I14" s="6">
        <f>I12+I13</f>
        <v>612740997</v>
      </c>
      <c r="J14" s="6"/>
      <c r="K14" s="6">
        <v>612740997</v>
      </c>
    </row>
    <row r="15" spans="1:11" s="1" customFormat="1" ht="12.75">
      <c r="A15" s="5" t="s">
        <v>17</v>
      </c>
      <c r="B15" s="5"/>
      <c r="C15" s="6">
        <f>C11+C14</f>
        <v>680799001</v>
      </c>
      <c r="D15" s="6">
        <f>SUM(D5:D14)</f>
        <v>32982466</v>
      </c>
      <c r="E15" s="6">
        <f>E11+E14</f>
        <v>713781467</v>
      </c>
      <c r="F15" s="6">
        <v>12504586</v>
      </c>
      <c r="G15" s="6">
        <f>G11+G14</f>
        <v>726286053</v>
      </c>
      <c r="H15" s="6">
        <f>H13</f>
        <v>2656739</v>
      </c>
      <c r="I15" s="6">
        <f>G15+H15</f>
        <v>728942792</v>
      </c>
      <c r="J15" s="6">
        <v>0</v>
      </c>
      <c r="K15" s="6">
        <v>728942792</v>
      </c>
    </row>
    <row r="17" spans="1:11" ht="12.75">
      <c r="A17" s="5" t="s">
        <v>18</v>
      </c>
      <c r="B17" s="3"/>
      <c r="C17" s="4" t="s">
        <v>65</v>
      </c>
      <c r="D17" s="4" t="s">
        <v>64</v>
      </c>
      <c r="E17" s="4" t="s">
        <v>66</v>
      </c>
      <c r="F17" s="4" t="s">
        <v>64</v>
      </c>
      <c r="G17" s="4" t="s">
        <v>69</v>
      </c>
      <c r="H17" s="4" t="s">
        <v>64</v>
      </c>
      <c r="I17" s="4" t="s">
        <v>89</v>
      </c>
      <c r="J17" s="4"/>
      <c r="K17" s="4"/>
    </row>
    <row r="18" spans="1:11" ht="12.75">
      <c r="A18" s="3" t="s">
        <v>19</v>
      </c>
      <c r="B18" s="3" t="s">
        <v>20</v>
      </c>
      <c r="C18" s="4">
        <v>428396078</v>
      </c>
      <c r="D18" s="4">
        <v>3478500</v>
      </c>
      <c r="E18" s="4">
        <f>C18+D18</f>
        <v>431874578</v>
      </c>
      <c r="F18" s="4">
        <f>G18-E18</f>
        <v>-14165420</v>
      </c>
      <c r="G18" s="4">
        <v>417709158</v>
      </c>
      <c r="H18" s="3"/>
      <c r="I18" s="4">
        <v>417709158</v>
      </c>
      <c r="J18" s="4">
        <v>-7420000</v>
      </c>
      <c r="K18" s="4">
        <f>I18+J18</f>
        <v>410289158</v>
      </c>
    </row>
    <row r="19" spans="1:11" ht="12.75">
      <c r="A19" s="3" t="s">
        <v>4</v>
      </c>
      <c r="B19" s="3" t="s">
        <v>93</v>
      </c>
      <c r="C19" s="4"/>
      <c r="D19" s="4"/>
      <c r="E19" s="4"/>
      <c r="F19" s="4"/>
      <c r="G19" s="4"/>
      <c r="H19" s="3"/>
      <c r="I19" s="4">
        <v>0</v>
      </c>
      <c r="J19" s="4">
        <v>2600000</v>
      </c>
      <c r="K19" s="4">
        <f>I19+J19</f>
        <v>2600000</v>
      </c>
    </row>
    <row r="20" spans="1:11" ht="12.75">
      <c r="A20" s="3" t="s">
        <v>74</v>
      </c>
      <c r="B20" s="3" t="s">
        <v>73</v>
      </c>
      <c r="C20" s="4">
        <v>0</v>
      </c>
      <c r="D20" s="4"/>
      <c r="E20" s="4">
        <v>0</v>
      </c>
      <c r="F20" s="4">
        <f aca="true" t="shared" si="1" ref="F20:F61">G20-E20</f>
        <v>4000000</v>
      </c>
      <c r="G20" s="4">
        <v>4000000</v>
      </c>
      <c r="H20" s="3"/>
      <c r="I20" s="4">
        <v>4000000</v>
      </c>
      <c r="J20" s="4">
        <v>-1000000</v>
      </c>
      <c r="K20" s="4">
        <f>I20+J20</f>
        <v>3000000</v>
      </c>
    </row>
    <row r="21" spans="1:11" ht="12.75">
      <c r="A21" s="3" t="s">
        <v>75</v>
      </c>
      <c r="B21" s="3" t="s">
        <v>21</v>
      </c>
      <c r="C21" s="4">
        <v>2580960</v>
      </c>
      <c r="D21" s="3"/>
      <c r="E21" s="4">
        <v>2580960</v>
      </c>
      <c r="F21" s="4"/>
      <c r="G21" s="4">
        <v>2580960</v>
      </c>
      <c r="H21" s="3"/>
      <c r="I21" s="4">
        <v>2580960</v>
      </c>
      <c r="J21" s="4"/>
      <c r="K21" s="4">
        <v>2580960</v>
      </c>
    </row>
    <row r="22" spans="1:11" ht="12.75">
      <c r="A22" s="3" t="s">
        <v>76</v>
      </c>
      <c r="B22" s="3" t="s">
        <v>94</v>
      </c>
      <c r="C22" s="4"/>
      <c r="D22" s="3"/>
      <c r="E22" s="4"/>
      <c r="F22" s="4"/>
      <c r="G22" s="4"/>
      <c r="H22" s="3"/>
      <c r="I22" s="4">
        <v>0</v>
      </c>
      <c r="J22" s="4">
        <v>4820000</v>
      </c>
      <c r="K22" s="4">
        <f>I22+J22</f>
        <v>4820000</v>
      </c>
    </row>
    <row r="23" spans="1:11" ht="12.75">
      <c r="A23" s="3" t="s">
        <v>77</v>
      </c>
      <c r="B23" s="3" t="s">
        <v>22</v>
      </c>
      <c r="C23" s="4">
        <v>5149765</v>
      </c>
      <c r="D23" s="3"/>
      <c r="E23" s="4">
        <v>5149765</v>
      </c>
      <c r="F23" s="4">
        <f t="shared" si="1"/>
        <v>-100000</v>
      </c>
      <c r="G23" s="4">
        <v>5049765</v>
      </c>
      <c r="H23" s="3"/>
      <c r="I23" s="4">
        <v>5049765</v>
      </c>
      <c r="J23" s="4"/>
      <c r="K23" s="4">
        <v>5049765</v>
      </c>
    </row>
    <row r="24" spans="1:11" ht="12.75">
      <c r="A24" s="3" t="s">
        <v>78</v>
      </c>
      <c r="B24" s="3" t="s">
        <v>79</v>
      </c>
      <c r="C24" s="4">
        <v>0</v>
      </c>
      <c r="D24" s="3"/>
      <c r="E24" s="4">
        <v>0</v>
      </c>
      <c r="F24" s="4">
        <f t="shared" si="1"/>
        <v>100000</v>
      </c>
      <c r="G24" s="4">
        <v>100000</v>
      </c>
      <c r="H24" s="3"/>
      <c r="I24" s="4">
        <v>100000</v>
      </c>
      <c r="J24" s="4"/>
      <c r="K24" s="4">
        <v>0</v>
      </c>
    </row>
    <row r="25" spans="1:11" ht="12.75">
      <c r="A25" s="3" t="s">
        <v>91</v>
      </c>
      <c r="B25" s="3" t="s">
        <v>71</v>
      </c>
      <c r="C25" s="4">
        <v>0</v>
      </c>
      <c r="D25" s="3"/>
      <c r="E25" s="4">
        <v>0</v>
      </c>
      <c r="F25" s="4">
        <f t="shared" si="1"/>
        <v>10000000</v>
      </c>
      <c r="G25" s="4">
        <v>10000000</v>
      </c>
      <c r="H25" s="3"/>
      <c r="I25" s="4">
        <v>10000000</v>
      </c>
      <c r="J25" s="4">
        <v>-2000000</v>
      </c>
      <c r="K25" s="4">
        <v>8000000</v>
      </c>
    </row>
    <row r="26" spans="1:11" ht="12.75">
      <c r="A26" s="3" t="s">
        <v>95</v>
      </c>
      <c r="B26" s="3" t="s">
        <v>72</v>
      </c>
      <c r="C26" s="4">
        <v>0</v>
      </c>
      <c r="D26" s="3"/>
      <c r="E26" s="4">
        <v>0</v>
      </c>
      <c r="F26" s="4">
        <f t="shared" si="1"/>
        <v>165420</v>
      </c>
      <c r="G26" s="4">
        <v>165420</v>
      </c>
      <c r="H26" s="3"/>
      <c r="I26" s="4">
        <v>165420</v>
      </c>
      <c r="J26" s="4"/>
      <c r="K26" s="4">
        <v>0</v>
      </c>
    </row>
    <row r="27" spans="1:11" s="1" customFormat="1" ht="12.75">
      <c r="A27" s="5" t="s">
        <v>23</v>
      </c>
      <c r="B27" s="5"/>
      <c r="C27" s="6">
        <f>SUM(C18:C26)</f>
        <v>436126803</v>
      </c>
      <c r="D27" s="5"/>
      <c r="E27" s="6">
        <f>SUM(E18:E23)</f>
        <v>439605303</v>
      </c>
      <c r="F27" s="6">
        <f t="shared" si="1"/>
        <v>0</v>
      </c>
      <c r="G27" s="6">
        <f>SUM(G18:G26)</f>
        <v>439605303</v>
      </c>
      <c r="H27" s="5"/>
      <c r="I27" s="6">
        <f>SUM(I18:I26)</f>
        <v>439605303</v>
      </c>
      <c r="J27" s="6">
        <f>SUM(J18:J26)</f>
        <v>-3000000</v>
      </c>
      <c r="K27" s="6">
        <f>SUM(K18:K26)</f>
        <v>436339883</v>
      </c>
    </row>
    <row r="28" spans="1:11" ht="12.75">
      <c r="A28" s="17" t="s">
        <v>40</v>
      </c>
      <c r="B28" s="3" t="s">
        <v>24</v>
      </c>
      <c r="C28" s="4">
        <v>56029716</v>
      </c>
      <c r="D28" s="4">
        <f>E28-C28</f>
        <v>452205</v>
      </c>
      <c r="E28" s="4">
        <v>56481921</v>
      </c>
      <c r="F28" s="4"/>
      <c r="G28" s="4">
        <v>56481921</v>
      </c>
      <c r="H28" s="3"/>
      <c r="I28" s="4">
        <v>56481921</v>
      </c>
      <c r="J28" s="4">
        <v>3000000</v>
      </c>
      <c r="K28" s="4">
        <v>59481921</v>
      </c>
    </row>
    <row r="29" spans="1:11" ht="12.75">
      <c r="A29" s="3" t="s">
        <v>41</v>
      </c>
      <c r="B29" s="3" t="s">
        <v>25</v>
      </c>
      <c r="C29" s="4">
        <v>0</v>
      </c>
      <c r="D29" s="3"/>
      <c r="E29" s="4">
        <v>0</v>
      </c>
      <c r="F29" s="4"/>
      <c r="G29" s="4">
        <v>0</v>
      </c>
      <c r="H29" s="3"/>
      <c r="I29" s="4">
        <v>0</v>
      </c>
      <c r="J29" s="4"/>
      <c r="K29" s="4">
        <v>0</v>
      </c>
    </row>
    <row r="30" spans="1:11" s="1" customFormat="1" ht="12.75">
      <c r="A30" s="5" t="s">
        <v>26</v>
      </c>
      <c r="B30" s="5"/>
      <c r="C30" s="6">
        <f>SUM(C28:C29)</f>
        <v>56029716</v>
      </c>
      <c r="D30" s="5"/>
      <c r="E30" s="6">
        <f>SUM(E28:E29)</f>
        <v>56481921</v>
      </c>
      <c r="F30" s="6">
        <f t="shared" si="1"/>
        <v>0</v>
      </c>
      <c r="G30" s="6">
        <v>56481921</v>
      </c>
      <c r="H30" s="5"/>
      <c r="I30" s="6">
        <v>56481921</v>
      </c>
      <c r="J30" s="6">
        <f>SUM(J28:J29)</f>
        <v>3000000</v>
      </c>
      <c r="K30" s="6">
        <f>SUM(K28:K29)</f>
        <v>59481921</v>
      </c>
    </row>
    <row r="31" spans="1:11" ht="12.75">
      <c r="A31" s="3" t="s">
        <v>44</v>
      </c>
      <c r="B31" s="3" t="s">
        <v>27</v>
      </c>
      <c r="C31" s="4">
        <v>245000</v>
      </c>
      <c r="D31" s="3"/>
      <c r="E31" s="4">
        <v>245000</v>
      </c>
      <c r="F31" s="4"/>
      <c r="G31" s="4">
        <v>245000</v>
      </c>
      <c r="H31" s="3"/>
      <c r="I31" s="4">
        <v>245000</v>
      </c>
      <c r="J31" s="4"/>
      <c r="K31" s="4">
        <v>245000</v>
      </c>
    </row>
    <row r="32" spans="1:11" ht="12.75">
      <c r="A32" s="3" t="s">
        <v>46</v>
      </c>
      <c r="B32" s="3" t="s">
        <v>28</v>
      </c>
      <c r="C32" s="4">
        <v>80000</v>
      </c>
      <c r="D32" s="3"/>
      <c r="E32" s="4">
        <v>80000</v>
      </c>
      <c r="F32" s="4"/>
      <c r="G32" s="4">
        <v>80000</v>
      </c>
      <c r="H32" s="3"/>
      <c r="I32" s="4">
        <v>80000</v>
      </c>
      <c r="J32" s="4"/>
      <c r="K32" s="4">
        <v>80000</v>
      </c>
    </row>
    <row r="33" spans="1:11" ht="12.75">
      <c r="A33" s="14" t="s">
        <v>29</v>
      </c>
      <c r="B33" s="15"/>
      <c r="C33" s="6">
        <f>SUM(C31:C32)</f>
        <v>325000</v>
      </c>
      <c r="D33" s="3"/>
      <c r="E33" s="6">
        <f>SUM(E31:E32)</f>
        <v>325000</v>
      </c>
      <c r="F33" s="4"/>
      <c r="G33" s="6">
        <v>325000</v>
      </c>
      <c r="H33" s="3"/>
      <c r="I33" s="6">
        <v>325000</v>
      </c>
      <c r="J33" s="4"/>
      <c r="K33" s="6">
        <f>SUM(K31:K32)</f>
        <v>325000</v>
      </c>
    </row>
    <row r="34" spans="1:11" ht="12.75">
      <c r="A34" s="3" t="s">
        <v>51</v>
      </c>
      <c r="B34" s="3" t="s">
        <v>30</v>
      </c>
      <c r="C34" s="7">
        <v>1771000</v>
      </c>
      <c r="D34" s="3"/>
      <c r="E34" s="7">
        <v>1771000</v>
      </c>
      <c r="F34" s="4"/>
      <c r="G34" s="4">
        <v>1771000</v>
      </c>
      <c r="H34" s="3"/>
      <c r="I34" s="4">
        <v>1771000</v>
      </c>
      <c r="J34" s="4">
        <v>400000</v>
      </c>
      <c r="K34" s="4">
        <v>2171000</v>
      </c>
    </row>
    <row r="35" spans="1:11" ht="12.75">
      <c r="A35" s="3" t="s">
        <v>53</v>
      </c>
      <c r="B35" s="3" t="s">
        <v>31</v>
      </c>
      <c r="C35" s="7">
        <v>4880000</v>
      </c>
      <c r="D35" s="3"/>
      <c r="E35" s="7">
        <v>4880000</v>
      </c>
      <c r="F35" s="4"/>
      <c r="G35" s="4">
        <v>4880000</v>
      </c>
      <c r="H35" s="3"/>
      <c r="I35" s="4">
        <v>4880000</v>
      </c>
      <c r="J35" s="4"/>
      <c r="K35" s="4">
        <v>4880000</v>
      </c>
    </row>
    <row r="36" spans="1:11" ht="12.75">
      <c r="A36" s="3" t="s">
        <v>55</v>
      </c>
      <c r="B36" s="3" t="s">
        <v>32</v>
      </c>
      <c r="C36" s="7">
        <v>1210000</v>
      </c>
      <c r="D36" s="3"/>
      <c r="E36" s="7">
        <v>1210000</v>
      </c>
      <c r="F36" s="4"/>
      <c r="G36" s="4">
        <v>1210000</v>
      </c>
      <c r="H36" s="3"/>
      <c r="I36" s="4">
        <v>1210000</v>
      </c>
      <c r="J36" s="4"/>
      <c r="K36" s="4">
        <v>1210000</v>
      </c>
    </row>
    <row r="37" spans="1:11" ht="12.75">
      <c r="A37" s="3" t="s">
        <v>57</v>
      </c>
      <c r="B37" s="3" t="s">
        <v>33</v>
      </c>
      <c r="C37" s="7">
        <v>3922590</v>
      </c>
      <c r="D37" s="4">
        <v>200000</v>
      </c>
      <c r="E37" s="7">
        <f>C37+D37</f>
        <v>4122590</v>
      </c>
      <c r="F37" s="4">
        <f t="shared" si="1"/>
        <v>931680</v>
      </c>
      <c r="G37" s="4">
        <v>5054270</v>
      </c>
      <c r="H37" s="3"/>
      <c r="I37" s="4">
        <v>5054270</v>
      </c>
      <c r="J37" s="4">
        <v>450000</v>
      </c>
      <c r="K37" s="4">
        <v>5504270</v>
      </c>
    </row>
    <row r="38" spans="1:11" ht="12.75">
      <c r="A38" s="14" t="s">
        <v>34</v>
      </c>
      <c r="B38" s="15"/>
      <c r="C38" s="6">
        <f>SUM(C34:C37)</f>
        <v>11783590</v>
      </c>
      <c r="D38" s="3"/>
      <c r="E38" s="6">
        <f>SUM(E34:E37)</f>
        <v>11983590</v>
      </c>
      <c r="F38" s="6">
        <f t="shared" si="1"/>
        <v>931680</v>
      </c>
      <c r="G38" s="6">
        <f>SUM(G34:G37)</f>
        <v>12915270</v>
      </c>
      <c r="H38" s="3"/>
      <c r="I38" s="6">
        <f>SUM(I34:I37)</f>
        <v>12915270</v>
      </c>
      <c r="J38" s="4">
        <f>SUM(J31:J37)</f>
        <v>850000</v>
      </c>
      <c r="K38" s="6">
        <f>SUM(K34:K37)</f>
        <v>13765270</v>
      </c>
    </row>
    <row r="39" spans="1:11" ht="12.75">
      <c r="A39" s="14" t="s">
        <v>36</v>
      </c>
      <c r="B39" s="15"/>
      <c r="C39" s="6">
        <v>561000</v>
      </c>
      <c r="D39" s="3"/>
      <c r="E39" s="6">
        <v>561000</v>
      </c>
      <c r="F39" s="4"/>
      <c r="G39" s="6">
        <v>561000</v>
      </c>
      <c r="H39" s="3"/>
      <c r="I39" s="6">
        <v>561000</v>
      </c>
      <c r="J39" s="6">
        <v>288000</v>
      </c>
      <c r="K39" s="6">
        <v>849000</v>
      </c>
    </row>
    <row r="40" spans="1:11" ht="12.75">
      <c r="A40" s="14" t="s">
        <v>35</v>
      </c>
      <c r="B40" s="15"/>
      <c r="C40" s="6">
        <v>1642000</v>
      </c>
      <c r="D40" s="3"/>
      <c r="E40" s="6">
        <v>1642000</v>
      </c>
      <c r="F40" s="4"/>
      <c r="G40" s="6">
        <v>1642000</v>
      </c>
      <c r="H40" s="3"/>
      <c r="I40" s="6">
        <v>1642000</v>
      </c>
      <c r="J40" s="6">
        <v>-100000</v>
      </c>
      <c r="K40" s="6">
        <v>1542000</v>
      </c>
    </row>
    <row r="41" spans="1:11" ht="12.75">
      <c r="A41" s="3" t="s">
        <v>80</v>
      </c>
      <c r="B41" s="3" t="s">
        <v>37</v>
      </c>
      <c r="C41" s="7">
        <v>3625000</v>
      </c>
      <c r="D41" s="4">
        <v>480000</v>
      </c>
      <c r="E41" s="7">
        <f>C41+D41</f>
        <v>4105000</v>
      </c>
      <c r="F41" s="4"/>
      <c r="G41" s="4">
        <v>4105000</v>
      </c>
      <c r="H41" s="3"/>
      <c r="I41" s="4">
        <v>4105000</v>
      </c>
      <c r="J41" s="4">
        <v>-1038000</v>
      </c>
      <c r="K41" s="4">
        <v>3067000</v>
      </c>
    </row>
    <row r="42" spans="1:11" ht="12.75">
      <c r="A42" s="3" t="s">
        <v>81</v>
      </c>
      <c r="B42" s="3" t="s">
        <v>38</v>
      </c>
      <c r="C42" s="7">
        <v>16675517</v>
      </c>
      <c r="D42" s="4">
        <v>1510878</v>
      </c>
      <c r="E42" s="7">
        <f>C42+D42</f>
        <v>18186395</v>
      </c>
      <c r="F42" s="4">
        <f t="shared" si="1"/>
        <v>-473846</v>
      </c>
      <c r="G42" s="4">
        <v>17712549</v>
      </c>
      <c r="H42" s="3"/>
      <c r="I42" s="4">
        <v>17712549</v>
      </c>
      <c r="J42" s="4">
        <v>-4294000</v>
      </c>
      <c r="K42" s="4">
        <v>13418549</v>
      </c>
    </row>
    <row r="43" spans="1:11" ht="12.75">
      <c r="A43" s="3" t="s">
        <v>82</v>
      </c>
      <c r="B43" s="3" t="s">
        <v>39</v>
      </c>
      <c r="C43" s="7">
        <v>561400</v>
      </c>
      <c r="D43" s="3"/>
      <c r="E43" s="7">
        <v>561400</v>
      </c>
      <c r="F43" s="4"/>
      <c r="G43" s="4">
        <v>561400</v>
      </c>
      <c r="H43" s="3"/>
      <c r="I43" s="4">
        <v>561400</v>
      </c>
      <c r="J43" s="4">
        <v>200000</v>
      </c>
      <c r="K43" s="4">
        <v>761400</v>
      </c>
    </row>
    <row r="44" spans="1:11" ht="12.75">
      <c r="A44" s="14" t="s">
        <v>42</v>
      </c>
      <c r="B44" s="15"/>
      <c r="C44" s="6">
        <f>SUM(C41:C43)</f>
        <v>20861917</v>
      </c>
      <c r="D44" s="3"/>
      <c r="E44" s="6">
        <f>SUM(E41:E43)</f>
        <v>22852795</v>
      </c>
      <c r="F44" s="6">
        <f t="shared" si="1"/>
        <v>-473846</v>
      </c>
      <c r="G44" s="6">
        <f>SUM(G41:G43)</f>
        <v>22378949</v>
      </c>
      <c r="H44" s="3"/>
      <c r="I44" s="6">
        <f>SUM(I41:I43)</f>
        <v>22378949</v>
      </c>
      <c r="J44" s="6">
        <f>SUM(J41:J43)</f>
        <v>-5132000</v>
      </c>
      <c r="K44" s="6">
        <f>SUM(K41:K43)</f>
        <v>17246949</v>
      </c>
    </row>
    <row r="45" spans="1:11" ht="12.75">
      <c r="A45" s="14" t="s">
        <v>43</v>
      </c>
      <c r="B45" s="15"/>
      <c r="C45" s="6">
        <v>99717401</v>
      </c>
      <c r="D45" s="3"/>
      <c r="E45" s="6">
        <v>99717401</v>
      </c>
      <c r="F45" s="6">
        <f t="shared" si="1"/>
        <v>11776993</v>
      </c>
      <c r="G45" s="6">
        <v>111494394</v>
      </c>
      <c r="H45" s="3"/>
      <c r="I45" s="6">
        <v>111494394</v>
      </c>
      <c r="J45" s="4">
        <v>1600000</v>
      </c>
      <c r="K45" s="6">
        <v>113094394</v>
      </c>
    </row>
    <row r="46" spans="1:11" ht="12.75">
      <c r="A46" s="14" t="s">
        <v>45</v>
      </c>
      <c r="B46" s="15"/>
      <c r="C46" s="6">
        <v>1835000</v>
      </c>
      <c r="D46" s="3"/>
      <c r="E46" s="6">
        <v>1835000</v>
      </c>
      <c r="F46" s="6">
        <f t="shared" si="1"/>
        <v>0</v>
      </c>
      <c r="G46" s="6">
        <v>1835000</v>
      </c>
      <c r="H46" s="3"/>
      <c r="I46" s="6">
        <v>1835000</v>
      </c>
      <c r="J46" s="4">
        <v>1199000</v>
      </c>
      <c r="K46" s="6">
        <v>3034000</v>
      </c>
    </row>
    <row r="47" spans="1:11" ht="12.75">
      <c r="A47" s="14" t="s">
        <v>47</v>
      </c>
      <c r="B47" s="15"/>
      <c r="C47" s="6">
        <v>770000</v>
      </c>
      <c r="D47" s="9">
        <v>340000</v>
      </c>
      <c r="E47" s="6">
        <f>C47+D47</f>
        <v>1110000</v>
      </c>
      <c r="F47" s="6">
        <f t="shared" si="1"/>
        <v>2675000</v>
      </c>
      <c r="G47" s="6">
        <v>3785000</v>
      </c>
      <c r="H47" s="3"/>
      <c r="I47" s="6">
        <v>3785000</v>
      </c>
      <c r="J47" s="4"/>
      <c r="K47" s="4">
        <v>3785000</v>
      </c>
    </row>
    <row r="48" spans="1:11" ht="12.75">
      <c r="A48" s="3" t="s">
        <v>82</v>
      </c>
      <c r="B48" s="3" t="s">
        <v>48</v>
      </c>
      <c r="C48" s="7">
        <v>140000</v>
      </c>
      <c r="D48" s="3"/>
      <c r="E48" s="7">
        <v>140000</v>
      </c>
      <c r="F48" s="4"/>
      <c r="G48" s="4">
        <v>140000</v>
      </c>
      <c r="H48" s="3"/>
      <c r="I48" s="4">
        <v>140000</v>
      </c>
      <c r="J48" s="4">
        <v>32000</v>
      </c>
      <c r="K48" s="4">
        <v>172000</v>
      </c>
    </row>
    <row r="49" spans="1:11" ht="12.75">
      <c r="A49" s="3" t="s">
        <v>83</v>
      </c>
      <c r="B49" s="3" t="s">
        <v>49</v>
      </c>
      <c r="C49" s="7">
        <v>1823000</v>
      </c>
      <c r="D49" s="3"/>
      <c r="E49" s="7">
        <v>1823000</v>
      </c>
      <c r="F49" s="4"/>
      <c r="G49" s="4">
        <v>1823000</v>
      </c>
      <c r="H49" s="3"/>
      <c r="I49" s="4">
        <v>1823000</v>
      </c>
      <c r="J49" s="4">
        <v>538000</v>
      </c>
      <c r="K49" s="4">
        <v>2361000</v>
      </c>
    </row>
    <row r="50" spans="1:11" ht="12.75">
      <c r="A50" s="3" t="s">
        <v>84</v>
      </c>
      <c r="B50" s="3" t="s">
        <v>50</v>
      </c>
      <c r="C50" s="7">
        <v>5737280</v>
      </c>
      <c r="D50" s="8">
        <v>1291000</v>
      </c>
      <c r="E50" s="7">
        <f>C50+D50</f>
        <v>7028280</v>
      </c>
      <c r="F50" s="4">
        <f t="shared" si="1"/>
        <v>-3283000</v>
      </c>
      <c r="G50" s="4">
        <v>3745280</v>
      </c>
      <c r="H50" s="3"/>
      <c r="I50" s="4">
        <v>3745280</v>
      </c>
      <c r="J50" s="4">
        <v>4150000</v>
      </c>
      <c r="K50" s="4">
        <v>7895280</v>
      </c>
    </row>
    <row r="51" spans="1:11" ht="12.75">
      <c r="A51" s="3" t="s">
        <v>92</v>
      </c>
      <c r="B51" s="12" t="s">
        <v>85</v>
      </c>
      <c r="C51" s="7">
        <v>0</v>
      </c>
      <c r="D51" s="8"/>
      <c r="E51" s="7">
        <v>0</v>
      </c>
      <c r="F51" s="4">
        <f t="shared" si="1"/>
        <v>1700000</v>
      </c>
      <c r="G51" s="4">
        <v>1700000</v>
      </c>
      <c r="H51" s="3"/>
      <c r="I51" s="4">
        <v>1700000</v>
      </c>
      <c r="J51" s="4"/>
      <c r="K51" s="4">
        <v>1700000</v>
      </c>
    </row>
    <row r="52" spans="1:11" ht="12.75">
      <c r="A52" s="14" t="s">
        <v>52</v>
      </c>
      <c r="B52" s="15"/>
      <c r="C52" s="6">
        <f>SUM(C48:C50)</f>
        <v>7700280</v>
      </c>
      <c r="D52" s="3"/>
      <c r="E52" s="6">
        <f>SUM(E48:E51)</f>
        <v>8991280</v>
      </c>
      <c r="F52" s="6">
        <f t="shared" si="1"/>
        <v>-1583000</v>
      </c>
      <c r="G52" s="6">
        <f>SUM(G48:G51)</f>
        <v>7408280</v>
      </c>
      <c r="H52" s="3"/>
      <c r="I52" s="6">
        <f>SUM(I48:I51)</f>
        <v>7408280</v>
      </c>
      <c r="J52" s="6">
        <f>SUM(J48:J51)</f>
        <v>4720000</v>
      </c>
      <c r="K52" s="6">
        <f>SUM(K45:K51)</f>
        <v>132041674</v>
      </c>
    </row>
    <row r="53" spans="1:11" ht="12.75">
      <c r="A53" s="13" t="s">
        <v>87</v>
      </c>
      <c r="C53" s="6"/>
      <c r="D53" s="3"/>
      <c r="E53" s="6">
        <v>0</v>
      </c>
      <c r="F53" s="6">
        <v>20000</v>
      </c>
      <c r="G53" s="6">
        <v>20000</v>
      </c>
      <c r="H53" s="3"/>
      <c r="I53" s="6">
        <v>20000</v>
      </c>
      <c r="J53" s="6">
        <v>75000</v>
      </c>
      <c r="K53" s="6">
        <v>95000</v>
      </c>
    </row>
    <row r="54" spans="1:11" ht="12.75">
      <c r="A54" s="14" t="s">
        <v>54</v>
      </c>
      <c r="B54" s="15"/>
      <c r="C54" s="6">
        <v>35074039</v>
      </c>
      <c r="D54" s="9">
        <v>1592671</v>
      </c>
      <c r="E54" s="6">
        <f>C54+D54</f>
        <v>36666710</v>
      </c>
      <c r="F54" s="6">
        <f t="shared" si="1"/>
        <v>2648919</v>
      </c>
      <c r="G54" s="6">
        <v>39315629</v>
      </c>
      <c r="H54" s="3"/>
      <c r="I54" s="6">
        <v>39315629</v>
      </c>
      <c r="J54" s="4"/>
      <c r="K54" s="6">
        <v>39315629</v>
      </c>
    </row>
    <row r="55" spans="1:11" ht="12.75">
      <c r="A55" s="14" t="s">
        <v>56</v>
      </c>
      <c r="B55" s="15"/>
      <c r="C55" s="6">
        <v>0</v>
      </c>
      <c r="D55" s="5">
        <v>0</v>
      </c>
      <c r="E55" s="6">
        <v>0</v>
      </c>
      <c r="F55" s="6">
        <f t="shared" si="1"/>
        <v>0</v>
      </c>
      <c r="G55" s="6">
        <v>0</v>
      </c>
      <c r="H55" s="3"/>
      <c r="I55" s="6">
        <v>0</v>
      </c>
      <c r="J55" s="4"/>
      <c r="K55" s="6">
        <v>0</v>
      </c>
    </row>
    <row r="56" spans="1:11" ht="12.75">
      <c r="A56" s="10" t="s">
        <v>58</v>
      </c>
      <c r="B56" s="11"/>
      <c r="C56" s="6">
        <v>1700000</v>
      </c>
      <c r="D56" s="3"/>
      <c r="E56" s="6">
        <v>1700000</v>
      </c>
      <c r="F56" s="6">
        <f t="shared" si="1"/>
        <v>-1700000</v>
      </c>
      <c r="G56" s="6">
        <v>0</v>
      </c>
      <c r="H56" s="3"/>
      <c r="I56" s="6">
        <v>0</v>
      </c>
      <c r="J56" s="4"/>
      <c r="K56" s="6">
        <v>0</v>
      </c>
    </row>
    <row r="57" spans="1:11" ht="12.75">
      <c r="A57" s="14" t="s">
        <v>86</v>
      </c>
      <c r="B57" s="15"/>
      <c r="C57" s="6">
        <v>0</v>
      </c>
      <c r="D57" s="3"/>
      <c r="E57" s="6">
        <v>0</v>
      </c>
      <c r="F57" s="6">
        <f t="shared" si="1"/>
        <v>1488000</v>
      </c>
      <c r="G57" s="6">
        <v>1488000</v>
      </c>
      <c r="H57" s="3"/>
      <c r="I57" s="6">
        <v>1488000</v>
      </c>
      <c r="J57" s="4">
        <v>5000000</v>
      </c>
      <c r="K57" s="6">
        <v>1988000</v>
      </c>
    </row>
    <row r="58" spans="1:11" s="1" customFormat="1" ht="12.75">
      <c r="A58" s="5" t="s">
        <v>59</v>
      </c>
      <c r="B58" s="5"/>
      <c r="C58" s="6">
        <f>C33+C38+C39+C40+C44+C45+C46+C47+C52+C54+C55+C57</f>
        <v>180270227</v>
      </c>
      <c r="D58" s="5"/>
      <c r="E58" s="6">
        <f>E33+E38+E39+E40+E44+E45+E46+E47+E52+E54+E55+E57</f>
        <v>185684776</v>
      </c>
      <c r="F58" s="6">
        <f t="shared" si="1"/>
        <v>17483746</v>
      </c>
      <c r="G58" s="6">
        <f>G33+G38+G39+G40+G44+G45+G46+G47+G52+G54+G55+G57+G53</f>
        <v>203168522</v>
      </c>
      <c r="H58" s="5"/>
      <c r="I58" s="6">
        <f>I33+I38+I39+I40+I44+I45+I46+I47+I52+I54+I55+I57+I53</f>
        <v>203168522</v>
      </c>
      <c r="J58" s="6">
        <v>4000000</v>
      </c>
      <c r="K58" s="6">
        <v>207168522</v>
      </c>
    </row>
    <row r="59" spans="1:11" s="1" customFormat="1" ht="12.75">
      <c r="A59" s="5" t="s">
        <v>60</v>
      </c>
      <c r="B59" s="5"/>
      <c r="C59" s="6">
        <v>2989300</v>
      </c>
      <c r="D59" s="5"/>
      <c r="E59" s="6">
        <v>2989300</v>
      </c>
      <c r="F59" s="6">
        <f t="shared" si="1"/>
        <v>0</v>
      </c>
      <c r="G59" s="6">
        <v>2989300</v>
      </c>
      <c r="H59" s="5"/>
      <c r="I59" s="6">
        <v>2989300</v>
      </c>
      <c r="J59" s="6"/>
      <c r="K59" s="6">
        <v>2989300</v>
      </c>
    </row>
    <row r="60" spans="1:11" s="1" customFormat="1" ht="12.75">
      <c r="A60" s="5" t="s">
        <v>61</v>
      </c>
      <c r="B60" s="5"/>
      <c r="C60" s="6">
        <v>3682955</v>
      </c>
      <c r="D60" s="9">
        <v>23637212</v>
      </c>
      <c r="E60" s="6">
        <f>C60+D60</f>
        <v>27320167</v>
      </c>
      <c r="F60" s="6">
        <f t="shared" si="1"/>
        <v>-3279160</v>
      </c>
      <c r="G60" s="6">
        <v>24041007</v>
      </c>
      <c r="H60" s="6">
        <v>2656739</v>
      </c>
      <c r="I60" s="6">
        <v>24041007</v>
      </c>
      <c r="J60" s="6">
        <v>-1343261</v>
      </c>
      <c r="K60" s="6">
        <v>22697746</v>
      </c>
    </row>
    <row r="61" spans="1:11" s="1" customFormat="1" ht="12.75">
      <c r="A61" s="5" t="s">
        <v>62</v>
      </c>
      <c r="B61" s="5"/>
      <c r="C61" s="6">
        <f>C58+C59+C60+C56+C27+C30</f>
        <v>680799001</v>
      </c>
      <c r="D61" s="6">
        <f>SUM(D18:D60)</f>
        <v>32982466</v>
      </c>
      <c r="E61" s="6">
        <f>E58+E59+E60+E56+E27+E30</f>
        <v>713781467</v>
      </c>
      <c r="F61" s="6">
        <f t="shared" si="1"/>
        <v>12504586</v>
      </c>
      <c r="G61" s="6">
        <f>G58+G59+G60+G27+G30</f>
        <v>726286053</v>
      </c>
      <c r="H61" s="6">
        <f>H60</f>
        <v>2656739</v>
      </c>
      <c r="I61" s="6">
        <f>G61+H61</f>
        <v>728942792</v>
      </c>
      <c r="J61" s="6">
        <v>0</v>
      </c>
      <c r="K61" s="6">
        <v>728942792</v>
      </c>
    </row>
  </sheetData>
  <sheetProtection/>
  <mergeCells count="13">
    <mergeCell ref="A46:B46"/>
    <mergeCell ref="A47:B47"/>
    <mergeCell ref="A52:B52"/>
    <mergeCell ref="A57:B57"/>
    <mergeCell ref="A4:B4"/>
    <mergeCell ref="A33:B33"/>
    <mergeCell ref="A38:B38"/>
    <mergeCell ref="A39:B39"/>
    <mergeCell ref="A40:B40"/>
    <mergeCell ref="A54:B54"/>
    <mergeCell ref="A55:B55"/>
    <mergeCell ref="A44:B44"/>
    <mergeCell ref="A45:B45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Windows-felhasználó</dc:creator>
  <cp:keywords/>
  <dc:description/>
  <cp:lastModifiedBy>Windows-felhasználó</cp:lastModifiedBy>
  <cp:lastPrinted>2023-08-09T11:19:41Z</cp:lastPrinted>
  <dcterms:created xsi:type="dcterms:W3CDTF">2021-12-23T09:55:03Z</dcterms:created>
  <dcterms:modified xsi:type="dcterms:W3CDTF">2024-01-31T10:48:14Z</dcterms:modified>
  <cp:category/>
  <cp:version/>
  <cp:contentType/>
  <cp:contentStatus/>
</cp:coreProperties>
</file>