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275" windowHeight="444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'Munka1'!$A$1:$J$70</definedName>
  </definedNames>
  <calcPr fullCalcOnLoad="1"/>
</workbook>
</file>

<file path=xl/sharedStrings.xml><?xml version="1.0" encoding="utf-8"?>
<sst xmlns="http://schemas.openxmlformats.org/spreadsheetml/2006/main" count="111" uniqueCount="85">
  <si>
    <t>Ellátási díjak (B405)</t>
  </si>
  <si>
    <t>Bevételek</t>
  </si>
  <si>
    <t>1.</t>
  </si>
  <si>
    <t>2.</t>
  </si>
  <si>
    <t>3.</t>
  </si>
  <si>
    <t>Kamatbevételek és más nyereségjellegű bevételek (B408)</t>
  </si>
  <si>
    <t>Költségvetési bevételek (B1-B7.)</t>
  </si>
  <si>
    <t>4.</t>
  </si>
  <si>
    <t>5.</t>
  </si>
  <si>
    <t>6.</t>
  </si>
  <si>
    <t>Maradvány igénybevétele (B813)</t>
  </si>
  <si>
    <t>7.</t>
  </si>
  <si>
    <t>Finanszírozási bevételek (B8)</t>
  </si>
  <si>
    <t>Kiadások</t>
  </si>
  <si>
    <t xml:space="preserve">1. </t>
  </si>
  <si>
    <t>Személyi juttatások (K1.)</t>
  </si>
  <si>
    <t>Szociális hozzájárulási adó (K2)</t>
  </si>
  <si>
    <t>Munkaadót terhelő járulékok és SZOCHO (K2)</t>
  </si>
  <si>
    <t>Irodaszer, nyomtatvány</t>
  </si>
  <si>
    <t>Üzemeltetési anyagok beszerzése (K312)</t>
  </si>
  <si>
    <t>8.</t>
  </si>
  <si>
    <t>9.</t>
  </si>
  <si>
    <t>Egyéb kommunikációs szolg. (K322)</t>
  </si>
  <si>
    <t>Informatikai szolg. Igénybevétele (K321)</t>
  </si>
  <si>
    <t>Villamosenergia</t>
  </si>
  <si>
    <t>Gázenergia</t>
  </si>
  <si>
    <t>Víz- és csatorna</t>
  </si>
  <si>
    <t>10.</t>
  </si>
  <si>
    <t>Közüzemi díjak (K331)</t>
  </si>
  <si>
    <t>Karbantartás (K334)</t>
  </si>
  <si>
    <t>Szakmai tevékenységet segítő szolg. (K336)</t>
  </si>
  <si>
    <t>Biztosítási díjak</t>
  </si>
  <si>
    <t>Egyéb szolgáltatások (K337)</t>
  </si>
  <si>
    <t>Mc. Előzetesen felszámított ÁFA (K351)</t>
  </si>
  <si>
    <t>Kamatkiadás (K353)</t>
  </si>
  <si>
    <t>Dologi kiadások (K3)</t>
  </si>
  <si>
    <t>Egyéb működési célú kiadás (K5)</t>
  </si>
  <si>
    <t>Beruházások (K6)</t>
  </si>
  <si>
    <t xml:space="preserve">DÁM Önkormányzati Társulás </t>
  </si>
  <si>
    <t xml:space="preserve">Számítógépek, számítógépes rendszerek tervezési, tanácsadási, üzembe helyezési szolgáltatásainak kiadásai               </t>
  </si>
  <si>
    <t>Munkavégzésre irányuló egyéb jogviszonyban nem saját foglalkoztatottnak fizetett juttatás (K122)</t>
  </si>
  <si>
    <t xml:space="preserve">Számítástechnikai szoftverekhez, adatbázisokhoz kapcsolódó informatikai szolgáltatások kiadásai                         </t>
  </si>
  <si>
    <t xml:space="preserve">Adatátviteli célú távközlési díjak kiadásai                                                                             </t>
  </si>
  <si>
    <t>Vásárolt közszolgáltatás</t>
  </si>
  <si>
    <t>Postai szolgáltatás</t>
  </si>
  <si>
    <t>Takarítási szolgáltatás</t>
  </si>
  <si>
    <t>Egyéb szakmai tevékenységet segítő szolgáltatás</t>
  </si>
  <si>
    <t>Egyéb működési célú kiadás államháztartáson belülre</t>
  </si>
  <si>
    <t>Egyéb üzemeltetési fenntartási szolgáltatás</t>
  </si>
  <si>
    <t>Működési célú támogatások államháztartáson belülről (B1)</t>
  </si>
  <si>
    <t>Egyéb működési bevételek államháztartáson belülről (B16)</t>
  </si>
  <si>
    <t>Szolgáltatások ellenértéke B402)</t>
  </si>
  <si>
    <t>Közvetített szolgáltatások ellenértéke (B403)</t>
  </si>
  <si>
    <t>Finanszírozási kiadások (K9)</t>
  </si>
  <si>
    <t>ebből tagi hozzájárulás</t>
  </si>
  <si>
    <t>ebből hozzájárulás orvosi ügyelethez</t>
  </si>
  <si>
    <t>ebből szociális hozzájárulás</t>
  </si>
  <si>
    <t>ebből hozzájárulás belső ellenőrzési feladathoz</t>
  </si>
  <si>
    <t>ebből hozzájárulás társulás költségvetési szervétől</t>
  </si>
  <si>
    <t>Működési bevételek (B4)</t>
  </si>
  <si>
    <t>BEVÉTELEK összesen</t>
  </si>
  <si>
    <t>KIADÁSOK összesen</t>
  </si>
  <si>
    <t>Egyéb dologi kiadások</t>
  </si>
  <si>
    <t>Költségvetési kiadások összesen (K1-K8)</t>
  </si>
  <si>
    <t>ebből feladatfinanszírozás, ágazati pótlék</t>
  </si>
  <si>
    <t>ebből hozzájárulás televíziós szolgáltatáshoz</t>
  </si>
  <si>
    <t>11.</t>
  </si>
  <si>
    <t>Kiküldetések, reklám és propagandakiadások (K34)</t>
  </si>
  <si>
    <t>Állományba nem tartozók megbízási díjának kiadásai</t>
  </si>
  <si>
    <t>ebből hozzájárulás közbeszerzési szakértőhöz</t>
  </si>
  <si>
    <t>ebből hozzájárulás mobil emlőszűrő állomáshoz</t>
  </si>
  <si>
    <t>Hajtó- és kenőanyag</t>
  </si>
  <si>
    <t>1. sz. melléklet</t>
  </si>
  <si>
    <t>ebből előző évi tartozások, túlfizetések rendezése</t>
  </si>
  <si>
    <t>Eredeti előirányzat.</t>
  </si>
  <si>
    <t>Módosítás</t>
  </si>
  <si>
    <t>Módosított előirányzat I.</t>
  </si>
  <si>
    <t xml:space="preserve"> költségvetés 2023 módosíott előirányzat</t>
  </si>
  <si>
    <t>Módosított előirányzat II.</t>
  </si>
  <si>
    <t>Lekötött bankbetét megszüntetése (B817)</t>
  </si>
  <si>
    <t>Lekötött bankbetét elhelyezése (K916)</t>
  </si>
  <si>
    <t>Központi, irányítószervi támogatás (K915)</t>
  </si>
  <si>
    <t>Módosított előirányzat III.</t>
  </si>
  <si>
    <t>Módosított előirányzat IV.</t>
  </si>
  <si>
    <t>Egyéb üzemeltetési fenntartási anyagbeszerzés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</si>
</sst>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2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u val="single"/>
      <sz val="10"/>
      <color indexed="12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u val="single"/>
      <sz val="10"/>
      <color indexed="2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u val="single"/>
      <sz val="10"/>
      <color theme="1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u val="single"/>
      <sz val="10"/>
      <color theme="11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6" fillId="0" borderId="10" xfId="0" applyFont="1" applyBorder="1" applyAlignment="1">
      <alignment/>
    </xf>
    <xf numFmtId="3" fontId="3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36" fillId="0" borderId="11" xfId="0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12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3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3" fontId="36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Fill="1" applyBorder="1" applyAlignment="1">
      <alignment/>
    </xf>
    <xf numFmtId="0" fontId="36" fillId="0" borderId="11" xfId="0" applyFont="1" applyBorder="1" applyAlignment="1">
      <alignment/>
    </xf>
    <xf numFmtId="0" fontId="36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3" fontId="36" fillId="0" borderId="10" xfId="0" applyNumberFormat="1" applyFont="1" applyFill="1" applyBorder="1" applyAlignment="1">
      <alignment/>
    </xf>
    <xf numFmtId="3" fontId="0" fillId="0" borderId="12" xfId="0" applyNumberFormat="1" applyBorder="1" applyAlignment="1">
      <alignment/>
    </xf>
    <xf numFmtId="0" fontId="36" fillId="0" borderId="10" xfId="0" applyFont="1" applyBorder="1" applyAlignment="1">
      <alignment horizontal="left"/>
    </xf>
    <xf numFmtId="0" fontId="36" fillId="0" borderId="14" xfId="0" applyFont="1" applyBorder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25">
      <selection activeCell="L56" sqref="L56"/>
    </sheetView>
  </sheetViews>
  <sheetFormatPr defaultColWidth="9.140625" defaultRowHeight="12.75"/>
  <cols>
    <col min="1" max="1" width="4.140625" style="0" customWidth="1"/>
    <col min="2" max="2" width="4.8515625" style="0" customWidth="1"/>
    <col min="3" max="3" width="46.140625" style="0" customWidth="1"/>
    <col min="4" max="4" width="21.00390625" style="3" hidden="1" customWidth="1"/>
    <col min="5" max="5" width="18.421875" style="3" hidden="1" customWidth="1"/>
    <col min="6" max="6" width="21.00390625" style="3" hidden="1" customWidth="1"/>
    <col min="7" max="7" width="17.8515625" style="3" hidden="1" customWidth="1"/>
    <col min="8" max="8" width="22.421875" style="0" hidden="1" customWidth="1"/>
    <col min="9" max="9" width="16.421875" style="0" hidden="1" customWidth="1"/>
    <col min="10" max="10" width="22.00390625" style="0" customWidth="1"/>
    <col min="11" max="11" width="12.8515625" style="3" customWidth="1"/>
    <col min="12" max="12" width="20.7109375" style="0" customWidth="1"/>
  </cols>
  <sheetData>
    <row r="1" ht="18.75">
      <c r="C1" s="5" t="s">
        <v>38</v>
      </c>
    </row>
    <row r="2" spans="3:12" ht="18.75">
      <c r="C2" s="4" t="s">
        <v>77</v>
      </c>
      <c r="G2" s="29"/>
      <c r="L2" s="3" t="s">
        <v>72</v>
      </c>
    </row>
    <row r="3" spans="4:8" ht="12.75">
      <c r="D3" s="29"/>
      <c r="F3" s="29"/>
      <c r="G3" s="29"/>
      <c r="H3" s="26"/>
    </row>
    <row r="4" spans="4:8" ht="12.75">
      <c r="D4" s="30"/>
      <c r="F4" s="30"/>
      <c r="G4" s="29"/>
      <c r="H4" s="26"/>
    </row>
    <row r="5" spans="1:12" ht="12.75">
      <c r="A5" s="12" t="s">
        <v>1</v>
      </c>
      <c r="B5" s="12"/>
      <c r="C5" s="12"/>
      <c r="D5" s="25" t="s">
        <v>74</v>
      </c>
      <c r="E5" s="9" t="s">
        <v>75</v>
      </c>
      <c r="F5" s="25" t="s">
        <v>76</v>
      </c>
      <c r="G5" s="9" t="s">
        <v>75</v>
      </c>
      <c r="H5" s="8" t="s">
        <v>78</v>
      </c>
      <c r="I5" s="8" t="s">
        <v>75</v>
      </c>
      <c r="J5" s="8" t="s">
        <v>82</v>
      </c>
      <c r="K5" s="9" t="s">
        <v>75</v>
      </c>
      <c r="L5" s="8" t="s">
        <v>83</v>
      </c>
    </row>
    <row r="6" spans="2:12" ht="12.75">
      <c r="B6" s="13" t="s">
        <v>2</v>
      </c>
      <c r="C6" s="15" t="s">
        <v>50</v>
      </c>
      <c r="D6" s="7">
        <f>SUM(D7:D16)</f>
        <v>622196791</v>
      </c>
      <c r="E6" s="7">
        <f>SUM(E7:E16)</f>
        <v>32982466</v>
      </c>
      <c r="F6" s="7">
        <f>SUM(F7:F16)</f>
        <v>655179257</v>
      </c>
      <c r="G6" s="9"/>
      <c r="H6" s="7">
        <f>H17</f>
        <v>658654802</v>
      </c>
      <c r="I6" s="31">
        <f>SUM(I7:I16)</f>
        <v>-4049356</v>
      </c>
      <c r="J6" s="31">
        <f>H6+I6</f>
        <v>654605446</v>
      </c>
      <c r="K6" s="9"/>
      <c r="L6" s="31">
        <f>J6+K6</f>
        <v>654605446</v>
      </c>
    </row>
    <row r="7" spans="2:12" ht="12.75">
      <c r="B7" s="27"/>
      <c r="C7" s="28" t="s">
        <v>73</v>
      </c>
      <c r="D7" s="14">
        <v>2033447</v>
      </c>
      <c r="E7" s="9"/>
      <c r="F7" s="14">
        <v>2033447</v>
      </c>
      <c r="G7" s="9"/>
      <c r="H7" s="9">
        <f>F7</f>
        <v>2033447</v>
      </c>
      <c r="I7" s="31"/>
      <c r="J7" s="9">
        <f>H7</f>
        <v>2033447</v>
      </c>
      <c r="K7" s="9"/>
      <c r="L7" s="9">
        <f>J7</f>
        <v>2033447</v>
      </c>
    </row>
    <row r="8" spans="3:12" ht="12.75">
      <c r="C8" s="16" t="s">
        <v>64</v>
      </c>
      <c r="D8" s="9">
        <v>508955596</v>
      </c>
      <c r="E8" s="9">
        <v>63036553</v>
      </c>
      <c r="F8" s="9">
        <f>D8+E8</f>
        <v>571992149</v>
      </c>
      <c r="G8" s="9">
        <v>3240090</v>
      </c>
      <c r="H8" s="9">
        <f>F8+G8</f>
        <v>575232239</v>
      </c>
      <c r="I8" s="31"/>
      <c r="J8" s="9">
        <f>H8+I8</f>
        <v>575232239</v>
      </c>
      <c r="K8" s="9"/>
      <c r="L8" s="9">
        <f>J8+K8</f>
        <v>575232239</v>
      </c>
    </row>
    <row r="9" spans="3:12" ht="12.75">
      <c r="C9" s="16" t="s">
        <v>56</v>
      </c>
      <c r="D9" s="9">
        <v>48140166</v>
      </c>
      <c r="E9" s="9">
        <v>-30054087</v>
      </c>
      <c r="F9" s="9">
        <f>D9+E9</f>
        <v>18086079</v>
      </c>
      <c r="G9" s="9">
        <v>235455</v>
      </c>
      <c r="H9" s="9">
        <f>F9+G9</f>
        <v>18321534</v>
      </c>
      <c r="I9" s="31">
        <v>2656739</v>
      </c>
      <c r="J9" s="31">
        <f>H9+I9</f>
        <v>20978273</v>
      </c>
      <c r="K9" s="9"/>
      <c r="L9" s="31">
        <f>J9+K9</f>
        <v>20978273</v>
      </c>
    </row>
    <row r="10" spans="3:12" ht="12.75">
      <c r="C10" s="16" t="s">
        <v>54</v>
      </c>
      <c r="D10" s="9">
        <v>11653990</v>
      </c>
      <c r="E10" s="9"/>
      <c r="F10" s="9">
        <v>11653990</v>
      </c>
      <c r="G10" s="9"/>
      <c r="H10" s="9">
        <f>F10</f>
        <v>11653990</v>
      </c>
      <c r="I10" s="31"/>
      <c r="J10" s="9">
        <f>H10</f>
        <v>11653990</v>
      </c>
      <c r="K10" s="9"/>
      <c r="L10" s="9">
        <f>J10</f>
        <v>11653990</v>
      </c>
    </row>
    <row r="11" spans="3:12" ht="12.75">
      <c r="C11" s="16" t="s">
        <v>55</v>
      </c>
      <c r="D11" s="9">
        <v>37670772</v>
      </c>
      <c r="E11" s="9"/>
      <c r="F11" s="9">
        <v>37670772</v>
      </c>
      <c r="G11" s="9"/>
      <c r="H11" s="9">
        <f aca="true" t="shared" si="0" ref="H11:L16">F11</f>
        <v>37670772</v>
      </c>
      <c r="I11" s="31">
        <v>-6706095</v>
      </c>
      <c r="J11" s="31">
        <v>30964677</v>
      </c>
      <c r="K11" s="9"/>
      <c r="L11" s="31">
        <v>30964677</v>
      </c>
    </row>
    <row r="12" spans="3:12" ht="12.75">
      <c r="C12" s="16" t="s">
        <v>57</v>
      </c>
      <c r="D12" s="9">
        <v>4127500</v>
      </c>
      <c r="E12" s="9"/>
      <c r="F12" s="9">
        <v>4127500</v>
      </c>
      <c r="G12" s="9"/>
      <c r="H12" s="9">
        <f t="shared" si="0"/>
        <v>4127500</v>
      </c>
      <c r="I12" s="31"/>
      <c r="J12" s="9">
        <f t="shared" si="0"/>
        <v>4127500</v>
      </c>
      <c r="K12" s="9"/>
      <c r="L12" s="9">
        <f t="shared" si="0"/>
        <v>4127500</v>
      </c>
    </row>
    <row r="13" spans="3:12" ht="12.75">
      <c r="C13" s="17" t="s">
        <v>58</v>
      </c>
      <c r="D13" s="9">
        <v>2989300</v>
      </c>
      <c r="E13" s="9"/>
      <c r="F13" s="9">
        <v>2989300</v>
      </c>
      <c r="G13" s="9"/>
      <c r="H13" s="9">
        <f t="shared" si="0"/>
        <v>2989300</v>
      </c>
      <c r="I13" s="31"/>
      <c r="J13" s="9">
        <f t="shared" si="0"/>
        <v>2989300</v>
      </c>
      <c r="K13" s="9"/>
      <c r="L13" s="9">
        <f t="shared" si="0"/>
        <v>2989300</v>
      </c>
    </row>
    <row r="14" spans="3:12" ht="12.75">
      <c r="C14" s="17" t="s">
        <v>69</v>
      </c>
      <c r="D14" s="9">
        <v>0</v>
      </c>
      <c r="E14" s="9"/>
      <c r="F14" s="9">
        <v>0</v>
      </c>
      <c r="G14" s="9"/>
      <c r="H14" s="9">
        <f t="shared" si="0"/>
        <v>0</v>
      </c>
      <c r="I14" s="31"/>
      <c r="J14" s="9">
        <f t="shared" si="0"/>
        <v>0</v>
      </c>
      <c r="K14" s="9"/>
      <c r="L14" s="9">
        <f t="shared" si="0"/>
        <v>0</v>
      </c>
    </row>
    <row r="15" spans="3:12" ht="12.75">
      <c r="C15" s="17" t="s">
        <v>70</v>
      </c>
      <c r="D15" s="9">
        <v>0</v>
      </c>
      <c r="E15" s="9"/>
      <c r="F15" s="9">
        <v>0</v>
      </c>
      <c r="G15" s="9"/>
      <c r="H15" s="9">
        <f t="shared" si="0"/>
        <v>0</v>
      </c>
      <c r="I15" s="31"/>
      <c r="J15" s="9">
        <f t="shared" si="0"/>
        <v>0</v>
      </c>
      <c r="K15" s="9"/>
      <c r="L15" s="9">
        <f t="shared" si="0"/>
        <v>0</v>
      </c>
    </row>
    <row r="16" spans="3:12" ht="12.75">
      <c r="C16" s="17" t="s">
        <v>65</v>
      </c>
      <c r="D16" s="9">
        <v>6626020</v>
      </c>
      <c r="E16" s="9"/>
      <c r="F16" s="9">
        <v>6626020</v>
      </c>
      <c r="G16" s="9"/>
      <c r="H16" s="9">
        <f t="shared" si="0"/>
        <v>6626020</v>
      </c>
      <c r="I16" s="31"/>
      <c r="J16" s="9">
        <f t="shared" si="0"/>
        <v>6626020</v>
      </c>
      <c r="K16" s="9"/>
      <c r="L16" s="9">
        <f t="shared" si="0"/>
        <v>6626020</v>
      </c>
    </row>
    <row r="17" spans="1:12" ht="12.75">
      <c r="A17" s="40" t="s">
        <v>49</v>
      </c>
      <c r="B17" s="40"/>
      <c r="C17" s="41"/>
      <c r="D17" s="7">
        <f>SUM(D7:D16)</f>
        <v>622196791</v>
      </c>
      <c r="E17" s="7">
        <f>SUM(E7:E16)</f>
        <v>32982466</v>
      </c>
      <c r="F17" s="7">
        <f>SUM(F7:F16)</f>
        <v>655179257</v>
      </c>
      <c r="G17" s="7">
        <v>3475545</v>
      </c>
      <c r="H17" s="7">
        <f>SUM(H7:H16)</f>
        <v>658654802</v>
      </c>
      <c r="I17" s="31">
        <f>I6</f>
        <v>-4049356</v>
      </c>
      <c r="J17" s="31">
        <f>J6</f>
        <v>654605446</v>
      </c>
      <c r="K17" s="9"/>
      <c r="L17" s="31">
        <f>L6</f>
        <v>654605446</v>
      </c>
    </row>
    <row r="18" spans="2:12" ht="12.75">
      <c r="B18" s="6" t="s">
        <v>2</v>
      </c>
      <c r="C18" s="18" t="s">
        <v>51</v>
      </c>
      <c r="D18" s="9">
        <v>1727000</v>
      </c>
      <c r="E18" s="9"/>
      <c r="F18" s="9">
        <v>1727000</v>
      </c>
      <c r="G18" s="9"/>
      <c r="H18" s="9">
        <f>F18</f>
        <v>1727000</v>
      </c>
      <c r="I18" s="31">
        <v>-60000</v>
      </c>
      <c r="J18" s="31">
        <f>H18+I18</f>
        <v>1667000</v>
      </c>
      <c r="K18" s="9"/>
      <c r="L18" s="31">
        <f>J18+K18</f>
        <v>1667000</v>
      </c>
    </row>
    <row r="19" spans="2:12" ht="12.75">
      <c r="B19" s="6" t="s">
        <v>3</v>
      </c>
      <c r="C19" s="18" t="s">
        <v>52</v>
      </c>
      <c r="D19" s="9">
        <v>10751756</v>
      </c>
      <c r="E19" s="9"/>
      <c r="F19" s="9">
        <v>10751756</v>
      </c>
      <c r="G19" s="9"/>
      <c r="H19" s="9">
        <f>F19</f>
        <v>10751756</v>
      </c>
      <c r="I19" s="31">
        <v>-1078866</v>
      </c>
      <c r="J19" s="31">
        <f>H19+I19</f>
        <v>9672890</v>
      </c>
      <c r="K19" s="9"/>
      <c r="L19" s="31">
        <f>J19+K19</f>
        <v>9672890</v>
      </c>
    </row>
    <row r="20" spans="2:12" ht="12.75">
      <c r="B20" s="6" t="s">
        <v>4</v>
      </c>
      <c r="C20" s="18" t="s">
        <v>0</v>
      </c>
      <c r="D20" s="9">
        <v>0</v>
      </c>
      <c r="E20" s="9"/>
      <c r="F20" s="9">
        <v>0</v>
      </c>
      <c r="G20" s="9"/>
      <c r="H20" s="9">
        <f>F20</f>
        <v>0</v>
      </c>
      <c r="I20" s="31"/>
      <c r="J20" s="9">
        <f>H20</f>
        <v>0</v>
      </c>
      <c r="K20" s="9"/>
      <c r="L20" s="9">
        <f>J20</f>
        <v>0</v>
      </c>
    </row>
    <row r="21" spans="2:12" ht="12.75">
      <c r="B21" s="11" t="s">
        <v>7</v>
      </c>
      <c r="C21" s="19" t="s">
        <v>5</v>
      </c>
      <c r="D21" s="9">
        <v>100</v>
      </c>
      <c r="E21" s="9"/>
      <c r="F21" s="9">
        <v>100</v>
      </c>
      <c r="G21" s="9"/>
      <c r="H21" s="9">
        <f>F21</f>
        <v>100</v>
      </c>
      <c r="I21" s="31"/>
      <c r="J21" s="9">
        <f>H21</f>
        <v>100</v>
      </c>
      <c r="K21" s="9"/>
      <c r="L21" s="9">
        <f>J21</f>
        <v>100</v>
      </c>
    </row>
    <row r="22" spans="1:12" s="1" customFormat="1" ht="12.75">
      <c r="A22" s="12" t="s">
        <v>59</v>
      </c>
      <c r="B22" s="12"/>
      <c r="C22" s="20"/>
      <c r="D22" s="7">
        <f>SUM(D18:D21)</f>
        <v>12478856</v>
      </c>
      <c r="E22" s="14"/>
      <c r="F22" s="7">
        <f>SUM(F18:F21)</f>
        <v>12478856</v>
      </c>
      <c r="G22" s="7"/>
      <c r="H22" s="9">
        <f>F22</f>
        <v>12478856</v>
      </c>
      <c r="I22" s="31"/>
      <c r="J22" s="9">
        <f>H22</f>
        <v>12478856</v>
      </c>
      <c r="K22" s="7"/>
      <c r="L22" s="9">
        <f>J22</f>
        <v>12478856</v>
      </c>
    </row>
    <row r="23" spans="1:12" s="1" customFormat="1" ht="12.75">
      <c r="A23" s="12" t="s">
        <v>6</v>
      </c>
      <c r="B23" s="12"/>
      <c r="C23" s="20"/>
      <c r="D23" s="7">
        <f>D17+D22</f>
        <v>634675647</v>
      </c>
      <c r="E23" s="7">
        <v>32982466</v>
      </c>
      <c r="F23" s="7">
        <f>F17+F22</f>
        <v>667658113</v>
      </c>
      <c r="G23" s="7">
        <v>3475545</v>
      </c>
      <c r="H23" s="7">
        <f>H17+H22</f>
        <v>671133658</v>
      </c>
      <c r="I23" s="31"/>
      <c r="J23" s="7">
        <f>J17+J22</f>
        <v>667084302</v>
      </c>
      <c r="K23" s="7"/>
      <c r="L23" s="7">
        <f>L17+L22</f>
        <v>667084302</v>
      </c>
    </row>
    <row r="24" spans="2:12" s="1" customFormat="1" ht="12.75">
      <c r="B24" s="1" t="s">
        <v>2</v>
      </c>
      <c r="C24" s="21" t="s">
        <v>10</v>
      </c>
      <c r="D24" s="7">
        <v>48973927</v>
      </c>
      <c r="E24" s="14"/>
      <c r="F24" s="7">
        <v>48973927</v>
      </c>
      <c r="G24" s="7"/>
      <c r="H24" s="7">
        <f>F24</f>
        <v>48973927</v>
      </c>
      <c r="I24" s="31"/>
      <c r="J24" s="7">
        <f>H24</f>
        <v>48973927</v>
      </c>
      <c r="K24" s="7"/>
      <c r="L24" s="7">
        <f>J24</f>
        <v>48973927</v>
      </c>
    </row>
    <row r="25" spans="2:12" s="1" customFormat="1" ht="12.75">
      <c r="B25" s="1" t="s">
        <v>3</v>
      </c>
      <c r="C25" s="21" t="s">
        <v>79</v>
      </c>
      <c r="D25" s="7">
        <v>0</v>
      </c>
      <c r="E25" s="14"/>
      <c r="F25" s="7">
        <v>0</v>
      </c>
      <c r="G25" s="7">
        <v>130000000</v>
      </c>
      <c r="H25" s="7">
        <v>130000000</v>
      </c>
      <c r="I25" s="31"/>
      <c r="J25" s="7">
        <v>130000000</v>
      </c>
      <c r="K25" s="7">
        <v>70000000</v>
      </c>
      <c r="L25" s="7">
        <f>J25+K25</f>
        <v>200000000</v>
      </c>
    </row>
    <row r="26" spans="1:12" s="1" customFormat="1" ht="12.75">
      <c r="A26" s="12" t="s">
        <v>12</v>
      </c>
      <c r="B26" s="12"/>
      <c r="C26" s="20"/>
      <c r="D26" s="7">
        <v>48973927</v>
      </c>
      <c r="E26" s="14"/>
      <c r="F26" s="7">
        <v>48973927</v>
      </c>
      <c r="G26" s="7"/>
      <c r="H26" s="7">
        <f>H24+H25</f>
        <v>178973927</v>
      </c>
      <c r="I26" s="31"/>
      <c r="J26" s="7">
        <f>J24+J25</f>
        <v>178973927</v>
      </c>
      <c r="K26" s="7"/>
      <c r="L26" s="7">
        <f>L24+L25</f>
        <v>248973927</v>
      </c>
    </row>
    <row r="27" spans="1:12" s="1" customFormat="1" ht="12.75">
      <c r="A27" s="12" t="s">
        <v>60</v>
      </c>
      <c r="B27" s="12"/>
      <c r="C27" s="20"/>
      <c r="D27" s="7">
        <f>SUM(D23:D24)</f>
        <v>683649574</v>
      </c>
      <c r="E27" s="7">
        <v>32982466</v>
      </c>
      <c r="F27" s="7">
        <f>SUM(F23:F24)</f>
        <v>716632040</v>
      </c>
      <c r="G27" s="7">
        <f>G23+G25</f>
        <v>133475545</v>
      </c>
      <c r="H27" s="7">
        <f>H23+H26</f>
        <v>850107585</v>
      </c>
      <c r="I27" s="38">
        <f>I17+I18+I19</f>
        <v>-5188222</v>
      </c>
      <c r="J27" s="38">
        <f>H27+I27</f>
        <v>844919363</v>
      </c>
      <c r="K27" s="7">
        <v>70000000</v>
      </c>
      <c r="L27" s="38">
        <f>J27+K27</f>
        <v>914919363</v>
      </c>
    </row>
    <row r="28" spans="4:8" ht="12.75">
      <c r="D28" s="9"/>
      <c r="E28" s="9"/>
      <c r="F28" s="9"/>
      <c r="G28" s="29"/>
      <c r="H28" s="26"/>
    </row>
    <row r="29" spans="1:12" ht="12.75">
      <c r="A29" s="12" t="s">
        <v>13</v>
      </c>
      <c r="B29" s="12"/>
      <c r="C29" s="20"/>
      <c r="D29" s="25" t="s">
        <v>74</v>
      </c>
      <c r="E29" s="9" t="s">
        <v>75</v>
      </c>
      <c r="F29" s="25" t="s">
        <v>76</v>
      </c>
      <c r="G29" s="9" t="s">
        <v>75</v>
      </c>
      <c r="H29" s="8" t="s">
        <v>78</v>
      </c>
      <c r="I29" s="8" t="s">
        <v>75</v>
      </c>
      <c r="J29" s="8" t="s">
        <v>82</v>
      </c>
      <c r="K29" s="9" t="s">
        <v>75</v>
      </c>
      <c r="L29" s="8" t="s">
        <v>83</v>
      </c>
    </row>
    <row r="30" spans="2:12" ht="25.5">
      <c r="B30" s="10" t="s">
        <v>14</v>
      </c>
      <c r="C30" s="22" t="s">
        <v>40</v>
      </c>
      <c r="D30" s="9">
        <v>0</v>
      </c>
      <c r="E30" s="9"/>
      <c r="F30" s="9">
        <v>0</v>
      </c>
      <c r="G30" s="9"/>
      <c r="H30" s="9">
        <f>F30</f>
        <v>0</v>
      </c>
      <c r="I30" s="31"/>
      <c r="J30" s="9">
        <f>H30</f>
        <v>0</v>
      </c>
      <c r="K30" s="9"/>
      <c r="L30" s="39">
        <f>J30</f>
        <v>0</v>
      </c>
    </row>
    <row r="31" spans="2:12" ht="12.75">
      <c r="B31" s="10" t="s">
        <v>3</v>
      </c>
      <c r="C31" s="22" t="s">
        <v>68</v>
      </c>
      <c r="D31" s="9">
        <v>0</v>
      </c>
      <c r="E31" s="9"/>
      <c r="F31" s="9">
        <v>0</v>
      </c>
      <c r="G31" s="9"/>
      <c r="H31" s="9">
        <f aca="true" t="shared" si="1" ref="H31:L62">F31</f>
        <v>0</v>
      </c>
      <c r="I31" s="31"/>
      <c r="J31" s="9">
        <f t="shared" si="1"/>
        <v>0</v>
      </c>
      <c r="K31" s="9"/>
      <c r="L31" s="9">
        <f t="shared" si="1"/>
        <v>0</v>
      </c>
    </row>
    <row r="32" spans="1:12" s="1" customFormat="1" ht="12.75">
      <c r="A32" s="12" t="s">
        <v>15</v>
      </c>
      <c r="B32" s="12"/>
      <c r="C32" s="20"/>
      <c r="D32" s="7">
        <f>SUM(D30:D31)</f>
        <v>0</v>
      </c>
      <c r="E32" s="7"/>
      <c r="F32" s="7">
        <f>SUM(F30:F31)</f>
        <v>0</v>
      </c>
      <c r="G32" s="7"/>
      <c r="H32" s="9">
        <f t="shared" si="1"/>
        <v>0</v>
      </c>
      <c r="I32" s="31"/>
      <c r="J32" s="9">
        <f t="shared" si="1"/>
        <v>0</v>
      </c>
      <c r="K32" s="7"/>
      <c r="L32" s="9">
        <f t="shared" si="1"/>
        <v>0</v>
      </c>
    </row>
    <row r="33" spans="2:12" ht="12.75">
      <c r="B33" s="10" t="s">
        <v>2</v>
      </c>
      <c r="C33" s="17" t="s">
        <v>16</v>
      </c>
      <c r="D33" s="9">
        <v>0</v>
      </c>
      <c r="E33" s="9"/>
      <c r="F33" s="9">
        <v>0</v>
      </c>
      <c r="G33" s="31"/>
      <c r="H33" s="9">
        <f t="shared" si="1"/>
        <v>0</v>
      </c>
      <c r="I33" s="31"/>
      <c r="J33" s="9">
        <f t="shared" si="1"/>
        <v>0</v>
      </c>
      <c r="K33" s="9"/>
      <c r="L33" s="9">
        <f t="shared" si="1"/>
        <v>0</v>
      </c>
    </row>
    <row r="34" spans="1:12" s="1" customFormat="1" ht="12.75">
      <c r="A34" s="12" t="s">
        <v>17</v>
      </c>
      <c r="B34" s="12"/>
      <c r="C34" s="20"/>
      <c r="D34" s="7">
        <f>SUM(D33)</f>
        <v>0</v>
      </c>
      <c r="E34" s="7"/>
      <c r="F34" s="7">
        <f>SUM(F33)</f>
        <v>0</v>
      </c>
      <c r="G34" s="7"/>
      <c r="H34" s="9">
        <f t="shared" si="1"/>
        <v>0</v>
      </c>
      <c r="I34" s="31"/>
      <c r="J34" s="9">
        <f t="shared" si="1"/>
        <v>0</v>
      </c>
      <c r="K34" s="7"/>
      <c r="L34" s="9">
        <f t="shared" si="1"/>
        <v>0</v>
      </c>
    </row>
    <row r="35" spans="3:12" ht="12.75">
      <c r="C35" s="17" t="s">
        <v>18</v>
      </c>
      <c r="D35" s="9">
        <v>25000</v>
      </c>
      <c r="E35" s="9"/>
      <c r="F35" s="9">
        <v>25000</v>
      </c>
      <c r="G35" s="9"/>
      <c r="H35" s="9">
        <f t="shared" si="1"/>
        <v>25000</v>
      </c>
      <c r="I35" s="31"/>
      <c r="J35" s="9">
        <f t="shared" si="1"/>
        <v>25000</v>
      </c>
      <c r="K35" s="9">
        <v>-25000</v>
      </c>
      <c r="L35" s="9">
        <v>0</v>
      </c>
    </row>
    <row r="36" spans="3:12" ht="12.75">
      <c r="C36" s="17" t="s">
        <v>84</v>
      </c>
      <c r="D36" s="9"/>
      <c r="E36" s="9"/>
      <c r="F36" s="9"/>
      <c r="G36" s="9"/>
      <c r="H36" s="9"/>
      <c r="I36" s="31"/>
      <c r="J36" s="9">
        <v>0</v>
      </c>
      <c r="K36" s="9">
        <v>28075</v>
      </c>
      <c r="L36" s="9">
        <v>28075</v>
      </c>
    </row>
    <row r="37" spans="3:12" ht="12.75">
      <c r="C37" s="17" t="s">
        <v>71</v>
      </c>
      <c r="D37" s="9">
        <v>0</v>
      </c>
      <c r="E37" s="9"/>
      <c r="F37" s="9">
        <v>0</v>
      </c>
      <c r="G37" s="9"/>
      <c r="H37" s="9">
        <f t="shared" si="1"/>
        <v>0</v>
      </c>
      <c r="I37" s="31"/>
      <c r="J37" s="9">
        <f t="shared" si="1"/>
        <v>0</v>
      </c>
      <c r="K37" s="9">
        <v>31375</v>
      </c>
      <c r="L37" s="9">
        <v>31375</v>
      </c>
    </row>
    <row r="38" spans="2:12" ht="12.75">
      <c r="B38" s="6" t="s">
        <v>2</v>
      </c>
      <c r="C38" s="18" t="s">
        <v>19</v>
      </c>
      <c r="D38" s="9">
        <f>SUM(D35+D37)</f>
        <v>25000</v>
      </c>
      <c r="E38" s="9"/>
      <c r="F38" s="9">
        <f>SUM(F35+F37)</f>
        <v>25000</v>
      </c>
      <c r="G38" s="9"/>
      <c r="H38" s="9">
        <f t="shared" si="1"/>
        <v>25000</v>
      </c>
      <c r="I38" s="31"/>
      <c r="J38" s="9">
        <f t="shared" si="1"/>
        <v>25000</v>
      </c>
      <c r="K38" s="7">
        <v>35000</v>
      </c>
      <c r="L38" s="7">
        <v>60000</v>
      </c>
    </row>
    <row r="39" spans="2:12" ht="38.25">
      <c r="B39" s="2"/>
      <c r="C39" s="23" t="s">
        <v>39</v>
      </c>
      <c r="D39" s="9">
        <v>120000</v>
      </c>
      <c r="E39" s="9"/>
      <c r="F39" s="9">
        <v>120000</v>
      </c>
      <c r="G39" s="9"/>
      <c r="H39" s="9">
        <f t="shared" si="1"/>
        <v>120000</v>
      </c>
      <c r="I39" s="31"/>
      <c r="J39" s="9">
        <f t="shared" si="1"/>
        <v>120000</v>
      </c>
      <c r="K39" s="9"/>
      <c r="L39" s="9">
        <f t="shared" si="1"/>
        <v>120000</v>
      </c>
    </row>
    <row r="40" spans="2:12" ht="25.5">
      <c r="B40" s="2"/>
      <c r="C40" s="24" t="s">
        <v>41</v>
      </c>
      <c r="D40" s="9">
        <v>323000</v>
      </c>
      <c r="E40" s="9"/>
      <c r="F40" s="9">
        <v>323000</v>
      </c>
      <c r="G40" s="9"/>
      <c r="H40" s="9">
        <f t="shared" si="1"/>
        <v>323000</v>
      </c>
      <c r="I40" s="31"/>
      <c r="J40" s="9">
        <f t="shared" si="1"/>
        <v>323000</v>
      </c>
      <c r="K40" s="9"/>
      <c r="L40" s="9">
        <f t="shared" si="1"/>
        <v>323000</v>
      </c>
    </row>
    <row r="41" spans="2:12" ht="12.75">
      <c r="B41" s="2"/>
      <c r="C41" s="21" t="s">
        <v>42</v>
      </c>
      <c r="D41" s="9">
        <v>85000</v>
      </c>
      <c r="E41" s="9"/>
      <c r="F41" s="9">
        <v>85000</v>
      </c>
      <c r="G41" s="9"/>
      <c r="H41" s="9">
        <f t="shared" si="1"/>
        <v>85000</v>
      </c>
      <c r="I41" s="31"/>
      <c r="J41" s="9">
        <f t="shared" si="1"/>
        <v>85000</v>
      </c>
      <c r="K41" s="9"/>
      <c r="L41" s="9">
        <f t="shared" si="1"/>
        <v>85000</v>
      </c>
    </row>
    <row r="42" spans="2:12" ht="12.75">
      <c r="B42" s="6" t="s">
        <v>3</v>
      </c>
      <c r="C42" s="18" t="s">
        <v>23</v>
      </c>
      <c r="D42" s="9">
        <f>SUM(D39:D41)</f>
        <v>528000</v>
      </c>
      <c r="E42" s="9"/>
      <c r="F42" s="9">
        <f>SUM(F39:F41)</f>
        <v>528000</v>
      </c>
      <c r="G42" s="9"/>
      <c r="H42" s="9">
        <f t="shared" si="1"/>
        <v>528000</v>
      </c>
      <c r="I42" s="31"/>
      <c r="J42" s="9">
        <f t="shared" si="1"/>
        <v>528000</v>
      </c>
      <c r="K42" s="9"/>
      <c r="L42" s="9">
        <f t="shared" si="1"/>
        <v>528000</v>
      </c>
    </row>
    <row r="43" spans="2:12" ht="12.75">
      <c r="B43" s="6" t="s">
        <v>4</v>
      </c>
      <c r="C43" s="18" t="s">
        <v>22</v>
      </c>
      <c r="D43" s="9">
        <v>95000</v>
      </c>
      <c r="E43" s="9"/>
      <c r="F43" s="9">
        <v>95000</v>
      </c>
      <c r="G43" s="9"/>
      <c r="H43" s="9">
        <f t="shared" si="1"/>
        <v>95000</v>
      </c>
      <c r="I43" s="31"/>
      <c r="J43" s="9">
        <f t="shared" si="1"/>
        <v>95000</v>
      </c>
      <c r="K43" s="9"/>
      <c r="L43" s="9">
        <f t="shared" si="1"/>
        <v>95000</v>
      </c>
    </row>
    <row r="44" spans="2:12" ht="12.75">
      <c r="B44" s="1"/>
      <c r="C44" s="16" t="s">
        <v>24</v>
      </c>
      <c r="D44" s="9">
        <v>170373</v>
      </c>
      <c r="E44" s="9"/>
      <c r="F44" s="9">
        <v>170373</v>
      </c>
      <c r="G44" s="9"/>
      <c r="H44" s="9">
        <f t="shared" si="1"/>
        <v>170373</v>
      </c>
      <c r="I44" s="31"/>
      <c r="J44" s="9">
        <f t="shared" si="1"/>
        <v>170373</v>
      </c>
      <c r="K44" s="9">
        <v>110000</v>
      </c>
      <c r="L44" s="9">
        <f>J44+K44</f>
        <v>280373</v>
      </c>
    </row>
    <row r="45" spans="2:12" ht="12.75">
      <c r="B45" s="1"/>
      <c r="C45" s="16" t="s">
        <v>25</v>
      </c>
      <c r="D45" s="9">
        <v>1417323</v>
      </c>
      <c r="E45" s="9"/>
      <c r="F45" s="9">
        <v>1417323</v>
      </c>
      <c r="G45" s="9"/>
      <c r="H45" s="9">
        <f t="shared" si="1"/>
        <v>1417323</v>
      </c>
      <c r="I45" s="31"/>
      <c r="J45" s="9">
        <f t="shared" si="1"/>
        <v>1417323</v>
      </c>
      <c r="K45" s="9"/>
      <c r="L45" s="9">
        <f t="shared" si="1"/>
        <v>1417323</v>
      </c>
    </row>
    <row r="46" spans="2:12" ht="12.75">
      <c r="B46" s="1"/>
      <c r="C46" s="17" t="s">
        <v>26</v>
      </c>
      <c r="D46" s="9">
        <v>50671</v>
      </c>
      <c r="E46" s="9"/>
      <c r="F46" s="9">
        <v>50671</v>
      </c>
      <c r="G46" s="9"/>
      <c r="H46" s="9">
        <f t="shared" si="1"/>
        <v>50671</v>
      </c>
      <c r="I46" s="31"/>
      <c r="J46" s="9">
        <f t="shared" si="1"/>
        <v>50671</v>
      </c>
      <c r="K46" s="9"/>
      <c r="L46" s="9">
        <f t="shared" si="1"/>
        <v>50671</v>
      </c>
    </row>
    <row r="47" spans="2:12" ht="12.75">
      <c r="B47" s="6" t="s">
        <v>7</v>
      </c>
      <c r="C47" s="18" t="s">
        <v>28</v>
      </c>
      <c r="D47" s="9">
        <f>SUM(D44:D46)</f>
        <v>1638367</v>
      </c>
      <c r="E47" s="9"/>
      <c r="F47" s="9">
        <f>SUM(F44:F46)</f>
        <v>1638367</v>
      </c>
      <c r="G47" s="9"/>
      <c r="H47" s="9">
        <f t="shared" si="1"/>
        <v>1638367</v>
      </c>
      <c r="I47" s="31"/>
      <c r="J47" s="9">
        <f t="shared" si="1"/>
        <v>1638367</v>
      </c>
      <c r="K47" s="9">
        <v>110000</v>
      </c>
      <c r="L47" s="9">
        <f>J47+K47</f>
        <v>1748367</v>
      </c>
    </row>
    <row r="48" spans="2:12" ht="12.75">
      <c r="B48" s="6" t="s">
        <v>8</v>
      </c>
      <c r="C48" s="18" t="s">
        <v>29</v>
      </c>
      <c r="D48" s="9">
        <v>195000</v>
      </c>
      <c r="E48" s="9"/>
      <c r="F48" s="9">
        <v>195000</v>
      </c>
      <c r="G48" s="9"/>
      <c r="H48" s="9">
        <f t="shared" si="1"/>
        <v>195000</v>
      </c>
      <c r="I48" s="31"/>
      <c r="J48" s="9">
        <f t="shared" si="1"/>
        <v>195000</v>
      </c>
      <c r="K48" s="9">
        <v>-145000</v>
      </c>
      <c r="L48" s="9">
        <f>J48+K48</f>
        <v>50000</v>
      </c>
    </row>
    <row r="49" spans="2:12" ht="12.75">
      <c r="B49" s="1"/>
      <c r="C49" s="16" t="s">
        <v>43</v>
      </c>
      <c r="D49" s="9">
        <v>3440000</v>
      </c>
      <c r="E49" s="9"/>
      <c r="F49" s="9">
        <v>3440000</v>
      </c>
      <c r="G49" s="9"/>
      <c r="H49" s="9">
        <f t="shared" si="1"/>
        <v>3440000</v>
      </c>
      <c r="I49" s="31"/>
      <c r="J49" s="9">
        <f t="shared" si="1"/>
        <v>3440000</v>
      </c>
      <c r="K49" s="9"/>
      <c r="L49" s="9">
        <f t="shared" si="1"/>
        <v>3440000</v>
      </c>
    </row>
    <row r="50" spans="2:12" ht="12.75">
      <c r="B50" s="1"/>
      <c r="C50" s="17" t="s">
        <v>46</v>
      </c>
      <c r="D50" s="9">
        <v>11581404</v>
      </c>
      <c r="E50" s="9"/>
      <c r="F50" s="9">
        <v>11581404</v>
      </c>
      <c r="G50" s="9"/>
      <c r="H50" s="9">
        <f t="shared" si="1"/>
        <v>11581404</v>
      </c>
      <c r="I50" s="31"/>
      <c r="J50" s="9">
        <f t="shared" si="1"/>
        <v>11581404</v>
      </c>
      <c r="K50" s="9"/>
      <c r="L50" s="9">
        <f t="shared" si="1"/>
        <v>11581404</v>
      </c>
    </row>
    <row r="51" spans="2:12" ht="12.75">
      <c r="B51" s="6" t="s">
        <v>9</v>
      </c>
      <c r="C51" s="18" t="s">
        <v>30</v>
      </c>
      <c r="D51" s="7">
        <f>SUM(D49:D50)</f>
        <v>15021404</v>
      </c>
      <c r="E51" s="7"/>
      <c r="F51" s="7">
        <f>SUM(F49:F50)</f>
        <v>15021404</v>
      </c>
      <c r="G51" s="9"/>
      <c r="H51" s="7">
        <f t="shared" si="1"/>
        <v>15021404</v>
      </c>
      <c r="I51" s="31"/>
      <c r="J51" s="7">
        <f t="shared" si="1"/>
        <v>15021404</v>
      </c>
      <c r="K51" s="9"/>
      <c r="L51" s="7">
        <f t="shared" si="1"/>
        <v>15021404</v>
      </c>
    </row>
    <row r="52" spans="2:12" ht="12.75">
      <c r="B52" s="1"/>
      <c r="C52" s="16" t="s">
        <v>44</v>
      </c>
      <c r="D52" s="9">
        <v>75000</v>
      </c>
      <c r="E52" s="9"/>
      <c r="F52" s="9">
        <v>75000</v>
      </c>
      <c r="G52" s="9"/>
      <c r="H52" s="9">
        <f t="shared" si="1"/>
        <v>75000</v>
      </c>
      <c r="I52" s="31"/>
      <c r="J52" s="9">
        <f t="shared" si="1"/>
        <v>75000</v>
      </c>
      <c r="K52" s="9"/>
      <c r="L52" s="9">
        <f t="shared" si="1"/>
        <v>75000</v>
      </c>
    </row>
    <row r="53" spans="2:12" ht="12.75">
      <c r="B53" s="1"/>
      <c r="C53" s="16" t="s">
        <v>31</v>
      </c>
      <c r="D53" s="9">
        <v>85000</v>
      </c>
      <c r="E53" s="9"/>
      <c r="F53" s="9">
        <v>85000</v>
      </c>
      <c r="G53" s="9"/>
      <c r="H53" s="9">
        <f t="shared" si="1"/>
        <v>85000</v>
      </c>
      <c r="I53" s="31"/>
      <c r="J53" s="9">
        <f t="shared" si="1"/>
        <v>85000</v>
      </c>
      <c r="K53" s="9"/>
      <c r="L53" s="9">
        <f t="shared" si="1"/>
        <v>85000</v>
      </c>
    </row>
    <row r="54" spans="2:12" ht="12.75">
      <c r="B54" s="1"/>
      <c r="C54" s="16" t="s">
        <v>45</v>
      </c>
      <c r="D54" s="9">
        <v>0</v>
      </c>
      <c r="E54" s="9"/>
      <c r="F54" s="9">
        <v>0</v>
      </c>
      <c r="G54" s="9"/>
      <c r="H54" s="9">
        <f t="shared" si="1"/>
        <v>0</v>
      </c>
      <c r="I54" s="31"/>
      <c r="J54" s="9">
        <f t="shared" si="1"/>
        <v>0</v>
      </c>
      <c r="K54" s="9"/>
      <c r="L54" s="9">
        <f t="shared" si="1"/>
        <v>0</v>
      </c>
    </row>
    <row r="55" spans="2:12" ht="12.75">
      <c r="B55" s="1"/>
      <c r="C55" s="17" t="s">
        <v>48</v>
      </c>
      <c r="D55" s="9">
        <v>79823097</v>
      </c>
      <c r="E55" s="9"/>
      <c r="F55" s="9">
        <v>79823097</v>
      </c>
      <c r="G55" s="9"/>
      <c r="H55" s="9">
        <f t="shared" si="1"/>
        <v>79823097</v>
      </c>
      <c r="I55" s="31">
        <v>-7844961</v>
      </c>
      <c r="J55" s="31">
        <f>H55+I55</f>
        <v>71978136</v>
      </c>
      <c r="K55" s="9">
        <v>-1000000</v>
      </c>
      <c r="L55" s="31">
        <f>J55+K55</f>
        <v>70978136</v>
      </c>
    </row>
    <row r="56" spans="2:12" ht="12.75">
      <c r="B56" s="6" t="s">
        <v>11</v>
      </c>
      <c r="C56" s="18" t="s">
        <v>32</v>
      </c>
      <c r="D56" s="7">
        <f>SUM(D52:D55)</f>
        <v>79983097</v>
      </c>
      <c r="E56" s="7"/>
      <c r="F56" s="7">
        <f>SUM(F52:F55)</f>
        <v>79983097</v>
      </c>
      <c r="G56" s="9"/>
      <c r="H56" s="7">
        <f t="shared" si="1"/>
        <v>79983097</v>
      </c>
      <c r="I56" s="38">
        <f>I55</f>
        <v>-7844961</v>
      </c>
      <c r="J56" s="38">
        <f>H56+I56</f>
        <v>72138136</v>
      </c>
      <c r="K56" s="7">
        <v>-1000000</v>
      </c>
      <c r="L56" s="38">
        <f>J56+K56</f>
        <v>71138136</v>
      </c>
    </row>
    <row r="57" spans="2:12" ht="12.75">
      <c r="B57" s="6" t="s">
        <v>20</v>
      </c>
      <c r="C57" s="18" t="s">
        <v>67</v>
      </c>
      <c r="D57" s="7">
        <v>720000</v>
      </c>
      <c r="E57" s="7"/>
      <c r="F57" s="7">
        <v>720000</v>
      </c>
      <c r="G57" s="9"/>
      <c r="H57" s="7">
        <f t="shared" si="1"/>
        <v>720000</v>
      </c>
      <c r="I57" s="31"/>
      <c r="J57" s="7">
        <f t="shared" si="1"/>
        <v>720000</v>
      </c>
      <c r="K57" s="9"/>
      <c r="L57" s="7">
        <f t="shared" si="1"/>
        <v>720000</v>
      </c>
    </row>
    <row r="58" spans="2:12" ht="12.75">
      <c r="B58" s="6" t="s">
        <v>21</v>
      </c>
      <c r="C58" s="18" t="s">
        <v>33</v>
      </c>
      <c r="D58" s="7">
        <v>6000000</v>
      </c>
      <c r="E58" s="7"/>
      <c r="F58" s="7">
        <v>6000000</v>
      </c>
      <c r="G58" s="9"/>
      <c r="H58" s="7">
        <f t="shared" si="1"/>
        <v>6000000</v>
      </c>
      <c r="I58" s="31"/>
      <c r="J58" s="7">
        <f t="shared" si="1"/>
        <v>6000000</v>
      </c>
      <c r="K58" s="7">
        <v>1000000</v>
      </c>
      <c r="L58" s="7">
        <f>J58+K58</f>
        <v>7000000</v>
      </c>
    </row>
    <row r="59" spans="2:12" ht="12.75">
      <c r="B59" s="6" t="s">
        <v>27</v>
      </c>
      <c r="C59" s="18" t="s">
        <v>34</v>
      </c>
      <c r="D59" s="9">
        <v>1650000</v>
      </c>
      <c r="E59" s="9"/>
      <c r="F59" s="9">
        <v>1650000</v>
      </c>
      <c r="G59" s="9"/>
      <c r="H59" s="9">
        <f t="shared" si="1"/>
        <v>1650000</v>
      </c>
      <c r="I59" s="31"/>
      <c r="J59" s="9">
        <f t="shared" si="1"/>
        <v>1650000</v>
      </c>
      <c r="K59" s="9"/>
      <c r="L59" s="9">
        <f t="shared" si="1"/>
        <v>1650000</v>
      </c>
    </row>
    <row r="60" spans="2:12" ht="12.75">
      <c r="B60" s="11" t="s">
        <v>66</v>
      </c>
      <c r="C60" s="19" t="s">
        <v>62</v>
      </c>
      <c r="D60" s="9">
        <v>96000</v>
      </c>
      <c r="E60" s="9"/>
      <c r="F60" s="9">
        <v>96000</v>
      </c>
      <c r="G60" s="9"/>
      <c r="H60" s="9">
        <f t="shared" si="1"/>
        <v>96000</v>
      </c>
      <c r="I60" s="31"/>
      <c r="J60" s="9">
        <f t="shared" si="1"/>
        <v>96000</v>
      </c>
      <c r="K60" s="9"/>
      <c r="L60" s="9">
        <f t="shared" si="1"/>
        <v>96000</v>
      </c>
    </row>
    <row r="61" spans="1:12" s="1" customFormat="1" ht="12.75">
      <c r="A61" s="12" t="s">
        <v>35</v>
      </c>
      <c r="B61" s="12"/>
      <c r="C61" s="20"/>
      <c r="D61" s="7">
        <f>D38+D42+D43+D47+D48+D51+D56+D58+D59+D60+D57</f>
        <v>105951868</v>
      </c>
      <c r="E61" s="14"/>
      <c r="F61" s="7">
        <f>F38+F42+F43+F47+F48+F51+F56+F58+F59+F60+F57</f>
        <v>105951868</v>
      </c>
      <c r="G61" s="7"/>
      <c r="H61" s="7">
        <f t="shared" si="1"/>
        <v>105951868</v>
      </c>
      <c r="I61" s="38">
        <v>-7844961</v>
      </c>
      <c r="J61" s="7">
        <f>H61+I61</f>
        <v>98106907</v>
      </c>
      <c r="K61" s="7"/>
      <c r="L61" s="7">
        <f>J61+K61</f>
        <v>98106907</v>
      </c>
    </row>
    <row r="62" spans="2:12" s="1" customFormat="1" ht="12.75">
      <c r="B62" s="6" t="s">
        <v>2</v>
      </c>
      <c r="C62" s="21" t="s">
        <v>47</v>
      </c>
      <c r="D62" s="7">
        <v>1700000</v>
      </c>
      <c r="E62" s="14"/>
      <c r="F62" s="7">
        <v>1700000</v>
      </c>
      <c r="G62" s="7"/>
      <c r="H62" s="7">
        <f t="shared" si="1"/>
        <v>1700000</v>
      </c>
      <c r="I62" s="31"/>
      <c r="J62" s="7">
        <f t="shared" si="1"/>
        <v>1700000</v>
      </c>
      <c r="K62" s="7"/>
      <c r="L62" s="7">
        <f t="shared" si="1"/>
        <v>1700000</v>
      </c>
    </row>
    <row r="63" spans="2:12" s="1" customFormat="1" ht="12.75">
      <c r="B63" s="6" t="s">
        <v>3</v>
      </c>
      <c r="C63" s="21" t="s">
        <v>47</v>
      </c>
      <c r="D63" s="7">
        <v>3240389</v>
      </c>
      <c r="E63" s="14"/>
      <c r="F63" s="7">
        <v>3240389</v>
      </c>
      <c r="G63" s="7">
        <v>837239</v>
      </c>
      <c r="H63" s="7">
        <f>F63+G63</f>
        <v>4077628</v>
      </c>
      <c r="I63" s="31"/>
      <c r="J63" s="7">
        <f>H63+I63</f>
        <v>4077628</v>
      </c>
      <c r="K63" s="7"/>
      <c r="L63" s="7">
        <f>J63+K63</f>
        <v>4077628</v>
      </c>
    </row>
    <row r="64" spans="1:12" s="1" customFormat="1" ht="12.75">
      <c r="A64" s="12" t="s">
        <v>36</v>
      </c>
      <c r="B64" s="12"/>
      <c r="C64" s="20"/>
      <c r="D64" s="7">
        <f>SUM(D62:D63)</f>
        <v>4940389</v>
      </c>
      <c r="E64" s="14"/>
      <c r="F64" s="7">
        <f>SUM(F62:F63)</f>
        <v>4940389</v>
      </c>
      <c r="G64" s="7"/>
      <c r="H64" s="7">
        <f>H62+H63</f>
        <v>5777628</v>
      </c>
      <c r="I64" s="31"/>
      <c r="J64" s="7">
        <f>J62+J63</f>
        <v>5777628</v>
      </c>
      <c r="K64" s="7"/>
      <c r="L64" s="7">
        <f>L62+L63</f>
        <v>5777628</v>
      </c>
    </row>
    <row r="65" spans="1:12" s="1" customFormat="1" ht="12.75">
      <c r="A65" s="12" t="s">
        <v>37</v>
      </c>
      <c r="B65" s="12"/>
      <c r="C65" s="20"/>
      <c r="D65" s="7">
        <v>0</v>
      </c>
      <c r="E65" s="14"/>
      <c r="F65" s="7">
        <v>0</v>
      </c>
      <c r="G65" s="7"/>
      <c r="H65" s="7">
        <f>F65</f>
        <v>0</v>
      </c>
      <c r="I65" s="31"/>
      <c r="J65" s="7">
        <f>H65</f>
        <v>0</v>
      </c>
      <c r="K65" s="7"/>
      <c r="L65" s="7">
        <f>J65</f>
        <v>0</v>
      </c>
    </row>
    <row r="66" spans="1:12" s="1" customFormat="1" ht="12.75">
      <c r="A66" s="32" t="s">
        <v>63</v>
      </c>
      <c r="B66" s="12"/>
      <c r="C66" s="20"/>
      <c r="D66" s="7">
        <f>D65+D64+D61+D34+D32</f>
        <v>110892257</v>
      </c>
      <c r="E66" s="14"/>
      <c r="F66" s="7">
        <f>F65+F64+F61+F34+F32</f>
        <v>110892257</v>
      </c>
      <c r="G66" s="7"/>
      <c r="H66" s="7">
        <f>H65+H64+H61+H34+H32</f>
        <v>111729496</v>
      </c>
      <c r="I66" s="31"/>
      <c r="J66" s="7">
        <f>J65+J64+J61+J34+J32</f>
        <v>103884535</v>
      </c>
      <c r="K66" s="7"/>
      <c r="L66" s="7">
        <f>L65+L64+L61+L34+L32</f>
        <v>103884535</v>
      </c>
    </row>
    <row r="67" spans="1:12" s="1" customFormat="1" ht="12.75">
      <c r="A67" s="33"/>
      <c r="B67" s="34" t="s">
        <v>2</v>
      </c>
      <c r="C67" s="35" t="s">
        <v>81</v>
      </c>
      <c r="D67" s="14">
        <v>572757317</v>
      </c>
      <c r="E67" s="14"/>
      <c r="F67" s="14">
        <v>605739783</v>
      </c>
      <c r="G67" s="14">
        <v>2638306</v>
      </c>
      <c r="H67" s="14">
        <v>608378089</v>
      </c>
      <c r="I67" s="31">
        <v>2656739</v>
      </c>
      <c r="J67" s="31">
        <f>H67+I67</f>
        <v>611034828</v>
      </c>
      <c r="K67" s="7"/>
      <c r="L67" s="31">
        <f>J67+K67</f>
        <v>611034828</v>
      </c>
    </row>
    <row r="68" spans="1:12" s="1" customFormat="1" ht="12.75">
      <c r="A68" s="33"/>
      <c r="B68" s="36" t="s">
        <v>3</v>
      </c>
      <c r="C68" s="37" t="s">
        <v>80</v>
      </c>
      <c r="D68" s="14">
        <v>0</v>
      </c>
      <c r="E68" s="14"/>
      <c r="F68" s="14">
        <v>0</v>
      </c>
      <c r="G68" s="14">
        <v>130000000</v>
      </c>
      <c r="H68" s="14">
        <v>130000000</v>
      </c>
      <c r="I68" s="31"/>
      <c r="J68" s="31">
        <v>130000000</v>
      </c>
      <c r="K68" s="7">
        <v>70000000</v>
      </c>
      <c r="L68" s="31">
        <v>200000000</v>
      </c>
    </row>
    <row r="69" spans="1:12" ht="12.75">
      <c r="A69" s="12" t="s">
        <v>53</v>
      </c>
      <c r="B69" s="12"/>
      <c r="C69" s="12"/>
      <c r="D69" s="7">
        <v>572757317</v>
      </c>
      <c r="E69" s="7">
        <v>32982466</v>
      </c>
      <c r="F69" s="7">
        <f>D69+E69</f>
        <v>605739783</v>
      </c>
      <c r="G69" s="7">
        <f>G67+G68</f>
        <v>132638306</v>
      </c>
      <c r="H69" s="7">
        <f>H67+H68</f>
        <v>738378089</v>
      </c>
      <c r="I69" s="38">
        <f>I67</f>
        <v>2656739</v>
      </c>
      <c r="J69" s="38">
        <f>H69+I69</f>
        <v>741034828</v>
      </c>
      <c r="K69" s="9"/>
      <c r="L69" s="38">
        <f>J69+K69</f>
        <v>741034828</v>
      </c>
    </row>
    <row r="70" spans="1:12" ht="12.75">
      <c r="A70" s="12" t="s">
        <v>61</v>
      </c>
      <c r="B70" s="8"/>
      <c r="C70" s="16"/>
      <c r="D70" s="7">
        <f>D69+D66</f>
        <v>683649574</v>
      </c>
      <c r="E70" s="7">
        <f>E69</f>
        <v>32982466</v>
      </c>
      <c r="F70" s="7">
        <f>F69+F66</f>
        <v>716632040</v>
      </c>
      <c r="G70" s="7">
        <f>G63+G69</f>
        <v>133475545</v>
      </c>
      <c r="H70" s="7">
        <f>H66+H69</f>
        <v>850107585</v>
      </c>
      <c r="I70" s="38">
        <f>I61+I69</f>
        <v>-5188222</v>
      </c>
      <c r="J70" s="38">
        <f>J66+J69</f>
        <v>844919363</v>
      </c>
      <c r="K70" s="7">
        <v>70000000</v>
      </c>
      <c r="L70" s="38">
        <f>L66+L69</f>
        <v>844919363</v>
      </c>
    </row>
  </sheetData>
  <sheetProtection/>
  <mergeCells count="1">
    <mergeCell ref="A17:C17"/>
  </mergeCells>
  <printOptions/>
  <pageMargins left="0.7" right="0.7" top="0.75" bottom="0.75" header="0.3" footer="0.3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Windows-felhasználó</dc:creator>
  <cp:keywords/>
  <dc:description/>
  <cp:lastModifiedBy>Windows-felhasználó</cp:lastModifiedBy>
  <cp:lastPrinted>2023-10-27T11:21:06Z</cp:lastPrinted>
  <dcterms:created xsi:type="dcterms:W3CDTF">2021-12-23T09:55:03Z</dcterms:created>
  <dcterms:modified xsi:type="dcterms:W3CDTF">2024-01-23T08:54:51Z</dcterms:modified>
  <cp:category/>
  <cp:version/>
  <cp:contentType/>
  <cp:contentStatus/>
</cp:coreProperties>
</file>